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Михаил\Desktop\НОВЫЙ ПРАЙС\"/>
    </mc:Choice>
  </mc:AlternateContent>
  <bookViews>
    <workbookView xWindow="0" yWindow="0" windowWidth="24000" windowHeight="8565" firstSheet="1" activeTab="1"/>
  </bookViews>
  <sheets>
    <sheet name="Технический лист" sheetId="13" state="hidden" r:id="rId1"/>
    <sheet name="Орехи" sheetId="8" r:id="rId2"/>
    <sheet name="Сухофрукты" sheetId="9" r:id="rId3"/>
    <sheet name="Специи и приправы" sheetId="17" r:id="rId4"/>
    <sheet name="Сладости" sheetId="5" r:id="rId5"/>
    <sheet name="Чай-Кофе" sheetId="6" state="hidden" r:id="rId6"/>
    <sheet name="Фасованная продукция" sheetId="15" r:id="rId7"/>
    <sheet name="Реквизиты" sheetId="7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6" i="15" l="1"/>
  <c r="H35" i="15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50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5" i="17"/>
  <c r="F49" i="17"/>
  <c r="F65" i="17"/>
  <c r="H49" i="17" l="1"/>
  <c r="G3" i="17" s="1"/>
  <c r="H65" i="17"/>
  <c r="H62" i="8" l="1"/>
  <c r="H61" i="8"/>
  <c r="H40" i="9" l="1"/>
  <c r="H39" i="9"/>
  <c r="H38" i="9"/>
  <c r="H37" i="9"/>
  <c r="H36" i="9"/>
  <c r="H35" i="9"/>
  <c r="H34" i="9"/>
  <c r="H33" i="9"/>
  <c r="H32" i="9"/>
  <c r="H31" i="9"/>
  <c r="H30" i="9"/>
  <c r="H28" i="9"/>
  <c r="H27" i="9"/>
  <c r="H26" i="9"/>
  <c r="H25" i="9"/>
  <c r="H24" i="9"/>
  <c r="H23" i="9"/>
  <c r="H22" i="9"/>
  <c r="H20" i="9"/>
  <c r="H19" i="9"/>
  <c r="H18" i="9"/>
  <c r="H17" i="9"/>
  <c r="H16" i="9"/>
  <c r="H15" i="9"/>
  <c r="H13" i="9"/>
  <c r="H12" i="9"/>
  <c r="H11" i="9"/>
  <c r="H10" i="9"/>
  <c r="H9" i="9"/>
  <c r="H8" i="9"/>
  <c r="H7" i="9"/>
  <c r="H6" i="9"/>
  <c r="H5" i="9"/>
  <c r="H59" i="8"/>
  <c r="H60" i="8"/>
  <c r="H63" i="8"/>
  <c r="H58" i="8"/>
  <c r="H53" i="8"/>
  <c r="H54" i="8"/>
  <c r="H55" i="8"/>
  <c r="H56" i="8"/>
  <c r="H52" i="8"/>
  <c r="H44" i="8"/>
  <c r="H45" i="8"/>
  <c r="H46" i="8"/>
  <c r="H47" i="8"/>
  <c r="H48" i="8"/>
  <c r="H49" i="8"/>
  <c r="H50" i="8"/>
  <c r="H43" i="8"/>
  <c r="H37" i="8"/>
  <c r="H38" i="8"/>
  <c r="H39" i="8"/>
  <c r="H40" i="8"/>
  <c r="H41" i="8"/>
  <c r="H36" i="8"/>
  <c r="H30" i="8"/>
  <c r="H31" i="8"/>
  <c r="H32" i="8"/>
  <c r="H33" i="8"/>
  <c r="H34" i="8"/>
  <c r="H29" i="8"/>
  <c r="H20" i="8"/>
  <c r="H21" i="8"/>
  <c r="H22" i="8"/>
  <c r="H23" i="8"/>
  <c r="H24" i="8"/>
  <c r="H25" i="8"/>
  <c r="H26" i="8"/>
  <c r="H27" i="8"/>
  <c r="H19" i="8"/>
  <c r="H14" i="8"/>
  <c r="H15" i="8"/>
  <c r="H16" i="8"/>
  <c r="H17" i="8"/>
  <c r="H13" i="8"/>
  <c r="H6" i="8"/>
  <c r="H7" i="8"/>
  <c r="H8" i="8"/>
  <c r="H9" i="8"/>
  <c r="H10" i="8"/>
  <c r="H11" i="8"/>
  <c r="H5" i="8"/>
  <c r="F26" i="15"/>
  <c r="H19" i="15"/>
  <c r="H12" i="15"/>
  <c r="H5" i="15"/>
  <c r="H26" i="15" s="1"/>
  <c r="F55" i="15"/>
  <c r="F35" i="15"/>
  <c r="G96" i="15"/>
  <c r="H96" i="15" s="1"/>
  <c r="G95" i="15"/>
  <c r="H95" i="15" s="1"/>
  <c r="G94" i="15"/>
  <c r="H94" i="15" s="1"/>
  <c r="G93" i="15"/>
  <c r="H93" i="15" s="1"/>
  <c r="G92" i="15"/>
  <c r="H92" i="15" s="1"/>
  <c r="G91" i="15"/>
  <c r="H91" i="15" s="1"/>
  <c r="G90" i="15"/>
  <c r="H90" i="15" s="1"/>
  <c r="G89" i="15"/>
  <c r="H89" i="15" s="1"/>
  <c r="G88" i="15"/>
  <c r="H88" i="15" s="1"/>
  <c r="G87" i="15"/>
  <c r="H87" i="15" s="1"/>
  <c r="G86" i="15"/>
  <c r="H86" i="15" s="1"/>
  <c r="G85" i="15"/>
  <c r="H85" i="15" s="1"/>
  <c r="G84" i="15"/>
  <c r="H84" i="15" s="1"/>
  <c r="G83" i="15"/>
  <c r="H83" i="15" s="1"/>
  <c r="G82" i="15"/>
  <c r="H82" i="15" s="1"/>
  <c r="G81" i="15"/>
  <c r="H81" i="15" s="1"/>
  <c r="G80" i="15"/>
  <c r="H80" i="15" s="1"/>
  <c r="G79" i="15"/>
  <c r="H79" i="15" s="1"/>
  <c r="G78" i="15"/>
  <c r="H78" i="15" s="1"/>
  <c r="G77" i="15"/>
  <c r="H77" i="15" s="1"/>
  <c r="G58" i="15"/>
  <c r="H58" i="15" s="1"/>
  <c r="G57" i="15"/>
  <c r="H57" i="15" s="1"/>
  <c r="G56" i="15"/>
  <c r="H56" i="15" s="1"/>
  <c r="G68" i="15"/>
  <c r="H68" i="15" s="1"/>
  <c r="G67" i="15"/>
  <c r="H67" i="15" s="1"/>
  <c r="G66" i="15"/>
  <c r="H66" i="15" s="1"/>
  <c r="G65" i="15"/>
  <c r="H65" i="15" s="1"/>
  <c r="G64" i="15"/>
  <c r="H64" i="15" s="1"/>
  <c r="G63" i="15"/>
  <c r="H63" i="15" s="1"/>
  <c r="G62" i="15"/>
  <c r="H62" i="15" s="1"/>
  <c r="G61" i="15"/>
  <c r="H61" i="15" s="1"/>
  <c r="G60" i="15"/>
  <c r="H60" i="15" s="1"/>
  <c r="G59" i="15"/>
  <c r="H59" i="15" s="1"/>
  <c r="G69" i="15"/>
  <c r="H69" i="15" s="1"/>
  <c r="G70" i="15"/>
  <c r="H70" i="15" s="1"/>
  <c r="G71" i="15"/>
  <c r="H71" i="15" s="1"/>
  <c r="G72" i="15"/>
  <c r="H72" i="15" s="1"/>
  <c r="G73" i="15"/>
  <c r="H73" i="15" s="1"/>
  <c r="G74" i="15"/>
  <c r="H74" i="15" s="1"/>
  <c r="G75" i="15"/>
  <c r="H75" i="15" s="1"/>
  <c r="F97" i="15"/>
  <c r="G54" i="15" l="1"/>
  <c r="H54" i="15" s="1"/>
  <c r="G53" i="15"/>
  <c r="H53" i="15" s="1"/>
  <c r="G52" i="15"/>
  <c r="H52" i="15" s="1"/>
  <c r="G51" i="15"/>
  <c r="H51" i="15" s="1"/>
  <c r="G50" i="15"/>
  <c r="H50" i="15" s="1"/>
  <c r="G49" i="15"/>
  <c r="H49" i="15" s="1"/>
  <c r="G48" i="15"/>
  <c r="H48" i="15" s="1"/>
  <c r="G47" i="15"/>
  <c r="H47" i="15" s="1"/>
  <c r="G46" i="15"/>
  <c r="H46" i="15" s="1"/>
  <c r="G45" i="15"/>
  <c r="H45" i="15" s="1"/>
  <c r="G44" i="15"/>
  <c r="H44" i="15" s="1"/>
  <c r="G43" i="15"/>
  <c r="H43" i="15" s="1"/>
  <c r="G42" i="15"/>
  <c r="H42" i="15" s="1"/>
  <c r="G41" i="15"/>
  <c r="H41" i="15" s="1"/>
  <c r="G40" i="15"/>
  <c r="H40" i="15" s="1"/>
  <c r="G39" i="15"/>
  <c r="H39" i="15" s="1"/>
  <c r="G38" i="15"/>
  <c r="H38" i="15" s="1"/>
  <c r="G37" i="15"/>
  <c r="H37" i="15" s="1"/>
  <c r="G36" i="15"/>
  <c r="H36" i="15" s="1"/>
  <c r="G29" i="15"/>
  <c r="H29" i="15" s="1"/>
  <c r="G30" i="15"/>
  <c r="H30" i="15" s="1"/>
  <c r="G31" i="15"/>
  <c r="H31" i="15" s="1"/>
  <c r="G32" i="15"/>
  <c r="H32" i="15" s="1"/>
  <c r="G33" i="15"/>
  <c r="H33" i="15" s="1"/>
  <c r="G34" i="15"/>
  <c r="H34" i="15" s="1"/>
  <c r="F76" i="15"/>
  <c r="G48" i="5" l="1"/>
  <c r="G50" i="5"/>
  <c r="G49" i="5"/>
  <c r="G52" i="5"/>
  <c r="G51" i="5"/>
  <c r="G55" i="5"/>
  <c r="G28" i="15" s="1"/>
  <c r="H28" i="15" s="1"/>
  <c r="G54" i="5"/>
  <c r="G27" i="15" s="1"/>
  <c r="H27" i="15" s="1"/>
  <c r="G53" i="5"/>
  <c r="F35" i="8"/>
  <c r="F64" i="8" l="1"/>
  <c r="F57" i="8"/>
  <c r="F51" i="8"/>
  <c r="F42" i="8"/>
  <c r="F41" i="9"/>
  <c r="F89" i="5" l="1"/>
  <c r="H88" i="5"/>
  <c r="H87" i="5"/>
  <c r="H86" i="5"/>
  <c r="H85" i="5"/>
  <c r="H84" i="5"/>
  <c r="F8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63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42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25" i="5"/>
  <c r="H19" i="5"/>
  <c r="H20" i="5"/>
  <c r="H21" i="5"/>
  <c r="H22" i="5"/>
  <c r="H23" i="5"/>
  <c r="H18" i="5"/>
  <c r="F29" i="9"/>
  <c r="F21" i="9"/>
  <c r="F14" i="9"/>
  <c r="F28" i="8"/>
  <c r="F18" i="8"/>
  <c r="F12" i="8"/>
  <c r="H6" i="5"/>
  <c r="H7" i="5"/>
  <c r="H8" i="5"/>
  <c r="H9" i="5"/>
  <c r="H10" i="5"/>
  <c r="H11" i="5"/>
  <c r="H12" i="5"/>
  <c r="H13" i="5"/>
  <c r="H14" i="5"/>
  <c r="H15" i="5"/>
  <c r="H16" i="5"/>
  <c r="H5" i="5"/>
  <c r="F62" i="5"/>
  <c r="F41" i="5"/>
  <c r="F24" i="5"/>
  <c r="F17" i="5"/>
  <c r="I23" i="6"/>
  <c r="J23" i="6" s="1"/>
  <c r="I22" i="6"/>
  <c r="J22" i="6" s="1"/>
  <c r="I21" i="6"/>
  <c r="J21" i="6" s="1"/>
  <c r="I20" i="6"/>
  <c r="J20" i="6" s="1"/>
  <c r="J19" i="6"/>
  <c r="I19" i="6"/>
  <c r="I18" i="6"/>
  <c r="J18" i="6" s="1"/>
  <c r="I16" i="6"/>
  <c r="J16" i="6" s="1"/>
  <c r="I15" i="6"/>
  <c r="J15" i="6" s="1"/>
  <c r="I14" i="6"/>
  <c r="J14" i="6" s="1"/>
  <c r="I13" i="6"/>
  <c r="J13" i="6" s="1"/>
  <c r="I12" i="6"/>
  <c r="J12" i="6" s="1"/>
  <c r="I11" i="6"/>
  <c r="J11" i="6" s="1"/>
  <c r="I10" i="6"/>
  <c r="J10" i="6" s="1"/>
  <c r="I9" i="6"/>
  <c r="J9" i="6" s="1"/>
  <c r="I8" i="6"/>
  <c r="J8" i="6" s="1"/>
  <c r="I7" i="6"/>
  <c r="J7" i="6" s="1"/>
  <c r="I6" i="6"/>
  <c r="J6" i="6" s="1"/>
  <c r="I5" i="6"/>
  <c r="J5" i="6" s="1"/>
  <c r="H83" i="5" l="1"/>
  <c r="H62" i="5"/>
  <c r="H41" i="5"/>
  <c r="H17" i="5"/>
  <c r="H89" i="5"/>
  <c r="H24" i="5"/>
  <c r="J17" i="6"/>
  <c r="J24" i="6"/>
  <c r="G3" i="5" l="1"/>
  <c r="H12" i="8" l="1"/>
  <c r="H41" i="9"/>
  <c r="H97" i="15"/>
  <c r="H55" i="15"/>
  <c r="H21" i="9"/>
  <c r="H29" i="9"/>
  <c r="H14" i="9"/>
  <c r="H42" i="8"/>
  <c r="H28" i="8"/>
  <c r="H35" i="8"/>
  <c r="H64" i="8"/>
  <c r="H51" i="8"/>
  <c r="H57" i="8"/>
  <c r="H18" i="8"/>
  <c r="G3" i="9" l="1"/>
  <c r="G3" i="8"/>
  <c r="G3" i="15"/>
  <c r="B1" i="13" l="1"/>
  <c r="I3" i="8" l="1"/>
  <c r="I3" i="9" l="1"/>
  <c r="I3" i="5"/>
  <c r="I3" i="17"/>
  <c r="I3" i="15"/>
</calcChain>
</file>

<file path=xl/sharedStrings.xml><?xml version="1.0" encoding="utf-8"?>
<sst xmlns="http://schemas.openxmlformats.org/spreadsheetml/2006/main" count="1022" uniqueCount="668">
  <si>
    <t>Артикул</t>
  </si>
  <si>
    <t>Группа</t>
  </si>
  <si>
    <t>Наименование</t>
  </si>
  <si>
    <t>Фото</t>
  </si>
  <si>
    <t>Скидка</t>
  </si>
  <si>
    <t>Цена со скидкой</t>
  </si>
  <si>
    <t>Ваш заказ</t>
  </si>
  <si>
    <t>Общая сумма заказа в разделе "Сладости"</t>
  </si>
  <si>
    <t>Ваша скидка</t>
  </si>
  <si>
    <t>Ваша скидка в рублях</t>
  </si>
  <si>
    <t>Итоговая сумма</t>
  </si>
  <si>
    <t>Итоговая сумма заказа на продукцию ООО "БЭСТ-ФРУТ"</t>
  </si>
  <si>
    <t>Фасовка</t>
  </si>
  <si>
    <t>Чурчхела</t>
  </si>
  <si>
    <t>Чурчхела (Грецкий орех + Абрикос) 70гр</t>
  </si>
  <si>
    <t>Чурчхела (Грецкий орех + Вишня) 70гр</t>
  </si>
  <si>
    <t>Чурчхела (Грецкий орех + Белый виноград) 70гр</t>
  </si>
  <si>
    <t>Чурчхела (Грецкий орех + Темный виноград) 70гр</t>
  </si>
  <si>
    <t>Чурчхела (Грецкий орех + Гранат) 70гр</t>
  </si>
  <si>
    <t>Чурчхела (Фундук + Абрикос) 70гр</t>
  </si>
  <si>
    <t>Чурчхела (Фундук + Белый виноград) 70гр</t>
  </si>
  <si>
    <t>Чурчхела (Фундук + Темный виноград) 70гр</t>
  </si>
  <si>
    <t>Чурчхела (Фундук + Гранат) 70гр</t>
  </si>
  <si>
    <t>Чурчхела (Фундук + Вишня) 70гр</t>
  </si>
  <si>
    <t>Чурчхела (Грецкий орех + Виноград) 100гр</t>
  </si>
  <si>
    <t>02500157</t>
  </si>
  <si>
    <t>02500187</t>
  </si>
  <si>
    <t>02500188</t>
  </si>
  <si>
    <t>02500189</t>
  </si>
  <si>
    <t>02500190</t>
  </si>
  <si>
    <t>02500191</t>
  </si>
  <si>
    <t>02500192</t>
  </si>
  <si>
    <t>02500193</t>
  </si>
  <si>
    <t>02500194</t>
  </si>
  <si>
    <t>02500195</t>
  </si>
  <si>
    <t>02500196</t>
  </si>
  <si>
    <t>1шт</t>
  </si>
  <si>
    <t>Цена без скидки</t>
  </si>
  <si>
    <t>Итого:</t>
  </si>
  <si>
    <t>02500197</t>
  </si>
  <si>
    <t>20шт</t>
  </si>
  <si>
    <t>Пастила (Кизил) 75гр (индивидуальная упаковка)</t>
  </si>
  <si>
    <t>Пастила (Облепиха) 75гр (индивидуальная упаковка)</t>
  </si>
  <si>
    <t>Пастила (Абрикос) 75гр (индивидуальная упаковка)</t>
  </si>
  <si>
    <t>Пастила (Слива) 75гр (индивидуальная упаковка)</t>
  </si>
  <si>
    <t>Пастила (Яблоко) 75гр (индивидуальная упаковка)</t>
  </si>
  <si>
    <t>02500198</t>
  </si>
  <si>
    <t>02500158</t>
  </si>
  <si>
    <t>02500199</t>
  </si>
  <si>
    <t>02500200</t>
  </si>
  <si>
    <t>00368</t>
  </si>
  <si>
    <t>Пастила</t>
  </si>
  <si>
    <t>1кг</t>
  </si>
  <si>
    <t>Пастила (разные вкусы) 1шт ~ 200-250гр</t>
  </si>
  <si>
    <t>Чурчхела (Грецкий орех + Виноград) 110гр</t>
  </si>
  <si>
    <t>Общая сумма заказа в разделе "Чай-Кофе"</t>
  </si>
  <si>
    <t>Общая сумма заказа в каталоге "Чай-Кофе" со скидкой</t>
  </si>
  <si>
    <t>Кофе</t>
  </si>
  <si>
    <t>Чай в ассортименте</t>
  </si>
  <si>
    <t>Молочный Улун  (упаковка 50гр)</t>
  </si>
  <si>
    <t>1001 ночь (упаковка 50гр)</t>
  </si>
  <si>
    <t>Праздничный бергамот (упаковка 50гр)</t>
  </si>
  <si>
    <t>Ройбуш (упаковка 50гр)</t>
  </si>
  <si>
    <t>Черный чай с чабрецом (упаковка 50гр)</t>
  </si>
  <si>
    <t>Фруковый чай (упаковка 50гр)</t>
  </si>
  <si>
    <t>Ассам (упаковка 50гр)</t>
  </si>
  <si>
    <t>Цейлонский чай (упаковка 50гр)</t>
  </si>
  <si>
    <t>Мароканская мята (упаковка 50гр)</t>
  </si>
  <si>
    <t>Черный чай "Клубника со сливками" (упаковка 50гр)</t>
  </si>
  <si>
    <t>Моли Хуа Ча (Классический жасминовый чай)  (упаковка 50гр)</t>
  </si>
  <si>
    <t>Сенча  (упаковка 50гр)</t>
  </si>
  <si>
    <t>Крем-мед</t>
  </si>
  <si>
    <t>Крем-мед с кедровым орехом 250мл</t>
  </si>
  <si>
    <t>Крем-мед с фисашкой 250мл</t>
  </si>
  <si>
    <t>Крем-мед с грецким орехом 250мл</t>
  </si>
  <si>
    <t>Крем-мед с фундуком 250мл</t>
  </si>
  <si>
    <t>Крем-мед с кокосом 250мл</t>
  </si>
  <si>
    <t>Крем-мед с манго 250мл</t>
  </si>
  <si>
    <t>Крем-мед с апельсином 250мл</t>
  </si>
  <si>
    <t>Крем-мед с облепихой 250мл</t>
  </si>
  <si>
    <t>Крем-мед с вишней 250мл</t>
  </si>
  <si>
    <t>Крем-мед с имбирем и лаймом 250мл</t>
  </si>
  <si>
    <t>Крем-мед с имбирем 250мл</t>
  </si>
  <si>
    <t>Крем-мед с клюквой 250мл</t>
  </si>
  <si>
    <t>Крем-мед с клубникой 250мл</t>
  </si>
  <si>
    <t>Крем-мед с клубникой и бананом 250мл</t>
  </si>
  <si>
    <t>Крем-мед с киви 250мл</t>
  </si>
  <si>
    <t>00360</t>
  </si>
  <si>
    <t>00417</t>
  </si>
  <si>
    <t>Орехи и цукаты в шоколадной глазури</t>
  </si>
  <si>
    <t>00359</t>
  </si>
  <si>
    <t>02500119</t>
  </si>
  <si>
    <t>00063</t>
  </si>
  <si>
    <t>00064</t>
  </si>
  <si>
    <t>00065</t>
  </si>
  <si>
    <t>00388</t>
  </si>
  <si>
    <t>00069</t>
  </si>
  <si>
    <t>00020</t>
  </si>
  <si>
    <t>00070</t>
  </si>
  <si>
    <t>00072</t>
  </si>
  <si>
    <t>00066</t>
  </si>
  <si>
    <t>00067</t>
  </si>
  <si>
    <t>00068</t>
  </si>
  <si>
    <t>00071</t>
  </si>
  <si>
    <t>02500202</t>
  </si>
  <si>
    <t>02500203</t>
  </si>
  <si>
    <t>02500204</t>
  </si>
  <si>
    <t>02500205</t>
  </si>
  <si>
    <t>02500206</t>
  </si>
  <si>
    <t>Апельсиновые корочки в шоколадной глазури</t>
  </si>
  <si>
    <t>Абрикос с миндалем в шоколадной глазури</t>
  </si>
  <si>
    <t>Ананас в шоколадной глазури</t>
  </si>
  <si>
    <t>Изюм в шоколадной глазури</t>
  </si>
  <si>
    <t>Клюква в шоколадной глазури</t>
  </si>
  <si>
    <t>Кофейные зерна в шоколадной глазури (со вкусом capuccino)</t>
  </si>
  <si>
    <t>Арахис в шоколадной глазури</t>
  </si>
  <si>
    <t>Кешью в шоколадной глазури</t>
  </si>
  <si>
    <t>Фундук в шоколадной глазури</t>
  </si>
  <si>
    <t>Миндаль в шоколадной глазури</t>
  </si>
  <si>
    <t>Ассорти ореховое в шоколадной глазури</t>
  </si>
  <si>
    <t>Клубника в шоколадной глазури</t>
  </si>
  <si>
    <t>Малина в шоколадной глазури</t>
  </si>
  <si>
    <t>Манго в шоколадной глазури</t>
  </si>
  <si>
    <t>Черника в шоколадной глазури</t>
  </si>
  <si>
    <t>Вишня в шоколадной глазури</t>
  </si>
  <si>
    <t>Арахис в белой шоколадной глазури</t>
  </si>
  <si>
    <t>Миндаль в белой шоколадной глазури</t>
  </si>
  <si>
    <t>Кешью в белой шоколадной глазури</t>
  </si>
  <si>
    <t>Фундук в белой шоколадной глазури</t>
  </si>
  <si>
    <t>1кг/0,5кг</t>
  </si>
  <si>
    <t>Вяленые и сушеные фрукты</t>
  </si>
  <si>
    <t>Папайя вяленая</t>
  </si>
  <si>
    <t>Киви вяленое</t>
  </si>
  <si>
    <t>Клюква вяленая</t>
  </si>
  <si>
    <t>Персик вяленый</t>
  </si>
  <si>
    <t>Груша вяленая</t>
  </si>
  <si>
    <t>Имбирь вяленый в сахаре</t>
  </si>
  <si>
    <t>Вяленые бананы</t>
  </si>
  <si>
    <t>Дыня канталупа вяленая</t>
  </si>
  <si>
    <t>Дыня "Косичка" вяленая</t>
  </si>
  <si>
    <t>Вишня вяленая</t>
  </si>
  <si>
    <t>Манго вяленый</t>
  </si>
  <si>
    <t>Помело вяленое</t>
  </si>
  <si>
    <t>Банановые чипсы сушеные</t>
  </si>
  <si>
    <t>Нектарин сушеный</t>
  </si>
  <si>
    <t>Айва сушеная</t>
  </si>
  <si>
    <t>Кольца ананаса вяленые в сахарном сиропе</t>
  </si>
  <si>
    <t>Цукаты кубик (ананас) разноцветные</t>
  </si>
  <si>
    <t>Ананас сушеный (натуральный) в сахаре</t>
  </si>
  <si>
    <t>Клюква в сахаре</t>
  </si>
  <si>
    <t>Яблочные кольца сушеные</t>
  </si>
  <si>
    <t>Цена</t>
  </si>
  <si>
    <t>Сумма</t>
  </si>
  <si>
    <t>Общая сумма заказа в разделе "Сухофрукты"</t>
  </si>
  <si>
    <t>Общая сумма заказа в разделе "Орехи"</t>
  </si>
  <si>
    <t>Финики Инжир</t>
  </si>
  <si>
    <t>Финики королевские Royal</t>
  </si>
  <si>
    <t>0,5кг</t>
  </si>
  <si>
    <t>Финики Каспиран (упаковка 0,5кг)</t>
  </si>
  <si>
    <t>Финики Ширин</t>
  </si>
  <si>
    <t>Инжир</t>
  </si>
  <si>
    <t>Инжир (вакуумная упаковка)</t>
  </si>
  <si>
    <t>Курага</t>
  </si>
  <si>
    <t>Чернослив</t>
  </si>
  <si>
    <t>Изюм</t>
  </si>
  <si>
    <t>Прочее</t>
  </si>
  <si>
    <t>Курага мясистая (СНГ) высший сорт</t>
  </si>
  <si>
    <t>Курага мясистая (СНГ) 1 сорт</t>
  </si>
  <si>
    <t>Курага сахарная (СНГ) 1 сорт</t>
  </si>
  <si>
    <t>Курага лимонная (СНГ) 1 сорт</t>
  </si>
  <si>
    <t>Курага лодочка (Узбекистан) 1 сорт</t>
  </si>
  <si>
    <t>Курага Джамбо (Турция) высший сорт</t>
  </si>
  <si>
    <t>Курага ИнтерПарс (Турция) высший сорт</t>
  </si>
  <si>
    <t>Курага "Шоколадная" (Турция) высший сорт</t>
  </si>
  <si>
    <t>Курага обычная (СНГ) 2 сорт</t>
  </si>
  <si>
    <t>1кг/5кг</t>
  </si>
  <si>
    <t>1кг/10кг</t>
  </si>
  <si>
    <t>Чернослив (СНГ) 1 сорт</t>
  </si>
  <si>
    <t>Чернослив пуговка (СНГ) 1 сорт</t>
  </si>
  <si>
    <t>Чернослив пуговка (Аргентина) высший сорт</t>
  </si>
  <si>
    <t>Чернослив 30/40 (Аргентина) высший сорт</t>
  </si>
  <si>
    <t>Чернослив President 10/20 (Аргентина) высший сорт</t>
  </si>
  <si>
    <t>Чернослив с косточкой (Аргентина)</t>
  </si>
  <si>
    <t>Изюм темный (Узбекистан)</t>
  </si>
  <si>
    <t>Изюм Джамбо Голд (Чили)</t>
  </si>
  <si>
    <t>Изюм Джамбо Флейм (Чили)</t>
  </si>
  <si>
    <t>Изюм золотой средний (Узбекистан)</t>
  </si>
  <si>
    <t>Изюм золотой Крупный (Узбекистан)</t>
  </si>
  <si>
    <t>Изюм малояр светлый (Узбекистан)</t>
  </si>
  <si>
    <t>Изюм малояр темный (Узбекистан)</t>
  </si>
  <si>
    <t>Компотная смесь 1 сорт</t>
  </si>
  <si>
    <t>Компотная смесь 2 сорт</t>
  </si>
  <si>
    <t>Компотная смесь Экстра</t>
  </si>
  <si>
    <t>Банановые чипсы</t>
  </si>
  <si>
    <t>Груша сушеная</t>
  </si>
  <si>
    <t>Урюк экстра (Витаминный)</t>
  </si>
  <si>
    <t>Урюк 1 сорт</t>
  </si>
  <si>
    <t>Шиповник</t>
  </si>
  <si>
    <t>Яблоко сушеное</t>
  </si>
  <si>
    <t>Яблоко сушеное (Кольца)</t>
  </si>
  <si>
    <t>AR-001</t>
  </si>
  <si>
    <t>AR-002</t>
  </si>
  <si>
    <t>AR-003</t>
  </si>
  <si>
    <t>AR-004</t>
  </si>
  <si>
    <t>AR-005</t>
  </si>
  <si>
    <t>AR-006</t>
  </si>
  <si>
    <t>AR-007</t>
  </si>
  <si>
    <t>AR-008</t>
  </si>
  <si>
    <t>AR-009</t>
  </si>
  <si>
    <t>AC-001</t>
  </si>
  <si>
    <t>AC-002</t>
  </si>
  <si>
    <t>AC-003</t>
  </si>
  <si>
    <t>AC-004</t>
  </si>
  <si>
    <t>AC-005</t>
  </si>
  <si>
    <t>AC-006</t>
  </si>
  <si>
    <t>AM-001</t>
  </si>
  <si>
    <t>AM-002</t>
  </si>
  <si>
    <t>AM-003</t>
  </si>
  <si>
    <t>AM-004</t>
  </si>
  <si>
    <t>AM-005</t>
  </si>
  <si>
    <t>AM-006</t>
  </si>
  <si>
    <t>AM-007</t>
  </si>
  <si>
    <t>AO-001</t>
  </si>
  <si>
    <t>AO-002</t>
  </si>
  <si>
    <t>AO-003</t>
  </si>
  <si>
    <t>AO-004</t>
  </si>
  <si>
    <t>AO-005</t>
  </si>
  <si>
    <t>AO-006</t>
  </si>
  <si>
    <t>AO-007</t>
  </si>
  <si>
    <t>AO-008</t>
  </si>
  <si>
    <t>AO-009</t>
  </si>
  <si>
    <t>AO-010</t>
  </si>
  <si>
    <t>AO-011</t>
  </si>
  <si>
    <t>Грецкий орех</t>
  </si>
  <si>
    <t>Кедровый орех</t>
  </si>
  <si>
    <t>Миндаль</t>
  </si>
  <si>
    <t>Фундук</t>
  </si>
  <si>
    <t>Кешью</t>
  </si>
  <si>
    <t>0,5кг/1кг</t>
  </si>
  <si>
    <t>Перегородки грецких орехов</t>
  </si>
  <si>
    <t>Грецкий орех (Киргизия) 1 сорт</t>
  </si>
  <si>
    <t>Грецкий орех (Киргизия) 2 сорт</t>
  </si>
  <si>
    <t>Грецкий орех Extra Light (Чили)</t>
  </si>
  <si>
    <t>Грецкий орех в скорлупе (Чили)</t>
  </si>
  <si>
    <t>Грецкий орех в скорлупе (СНГ)</t>
  </si>
  <si>
    <t>Грецкий орех (Чили/Китай) 1 сорт</t>
  </si>
  <si>
    <t>Кедровый орех в скорлупе</t>
  </si>
  <si>
    <t>Ядро кедрового ореха 1 сорт</t>
  </si>
  <si>
    <t>Ядро кедрового ореха 1 сорт (вакуумная упаковка)</t>
  </si>
  <si>
    <t>Ядро кедрового ореха 2 сорт (вакуумная упаковка)</t>
  </si>
  <si>
    <t>20кг</t>
  </si>
  <si>
    <t>5кг</t>
  </si>
  <si>
    <t>Миндаль золотой 27/30 (Чили)</t>
  </si>
  <si>
    <t>Миндаль золотой 25/27 (Чили)</t>
  </si>
  <si>
    <t>Миндаль в скорлупе жареный и соленый</t>
  </si>
  <si>
    <t>Миндаль "Карамелька" (Узбекистан)</t>
  </si>
  <si>
    <t>Миндаль в скорлупе сырой</t>
  </si>
  <si>
    <t>Миндаль жареный</t>
  </si>
  <si>
    <t>Миндаль в скорлупе жареный</t>
  </si>
  <si>
    <t>1кг/3кг</t>
  </si>
  <si>
    <t>Фундук в скорлупе</t>
  </si>
  <si>
    <t>Фундук чищенный 13-15</t>
  </si>
  <si>
    <t>Фундук чищенный 15-17</t>
  </si>
  <si>
    <t>Фундук чищенный жареный 15-17</t>
  </si>
  <si>
    <t>Миндаль в темной шоколадной глазури</t>
  </si>
  <si>
    <t>Фундук в темной шоколадной глазури</t>
  </si>
  <si>
    <t>Кешью W450 сырой</t>
  </si>
  <si>
    <t>Кешью W320 сырой</t>
  </si>
  <si>
    <t>Кешью W450 жареный</t>
  </si>
  <si>
    <t>Кешью в темной шоколадной глазури</t>
  </si>
  <si>
    <t>Кешью W450 сырой (2 сорт)</t>
  </si>
  <si>
    <t>Арахис</t>
  </si>
  <si>
    <t>Арахис очищеный (Индия)</t>
  </si>
  <si>
    <t>Арахис очищеный (Узбекистан)</t>
  </si>
  <si>
    <t>Арахис в скорлупе (Узбекистан)</t>
  </si>
  <si>
    <t>Арахис жареный дробленый (2-4мм)</t>
  </si>
  <si>
    <t>Арахис в темной шоколадной глазури</t>
  </si>
  <si>
    <t>Арахис бланшированный</t>
  </si>
  <si>
    <t>Арахис вкусовой (Бекон; Томат и зелень; Сыр и чеснок;Шашлык;Грибы со сметаной;Сметна и зелень;Аджика;Холодец с хреном;Колбаски охотничьи</t>
  </si>
  <si>
    <t>Пекан в скорлупе</t>
  </si>
  <si>
    <t>Пекан очищеный</t>
  </si>
  <si>
    <t>Макадамия в скорлупе с ключиком</t>
  </si>
  <si>
    <t>Бразильский орех</t>
  </si>
  <si>
    <t>Фисташка</t>
  </si>
  <si>
    <t>Фисташки Механической обработки (Иран)</t>
  </si>
  <si>
    <t>Фисташки натуралка (Иран)</t>
  </si>
  <si>
    <t>Фисташки натуралка (США)</t>
  </si>
  <si>
    <t>Фисташки в шафране (США)</t>
  </si>
  <si>
    <t>Фисташки очищенные (Иран)</t>
  </si>
  <si>
    <t>10кг</t>
  </si>
  <si>
    <t>OG-001</t>
  </si>
  <si>
    <t>OG-002</t>
  </si>
  <si>
    <t>OG-003</t>
  </si>
  <si>
    <t>OG-004</t>
  </si>
  <si>
    <t>OG-005</t>
  </si>
  <si>
    <t>OG-006</t>
  </si>
  <si>
    <t>OG-007</t>
  </si>
  <si>
    <t>OK-001</t>
  </si>
  <si>
    <t>OK-002</t>
  </si>
  <si>
    <t>OK-003</t>
  </si>
  <si>
    <t>OK-004</t>
  </si>
  <si>
    <t>OM-001</t>
  </si>
  <si>
    <t>OM-002</t>
  </si>
  <si>
    <t>OM-003</t>
  </si>
  <si>
    <t>OM-004</t>
  </si>
  <si>
    <t>OM-005</t>
  </si>
  <si>
    <t>OM-006</t>
  </si>
  <si>
    <t>OM-007</t>
  </si>
  <si>
    <t>OM-008</t>
  </si>
  <si>
    <t>OM-009</t>
  </si>
  <si>
    <t>OL-001</t>
  </si>
  <si>
    <t>OL-002</t>
  </si>
  <si>
    <t>OL-003</t>
  </si>
  <si>
    <t>OL-004</t>
  </si>
  <si>
    <t>OL-005</t>
  </si>
  <si>
    <t>OL-006</t>
  </si>
  <si>
    <t>OC-001</t>
  </si>
  <si>
    <t>OC-002</t>
  </si>
  <si>
    <t>OC-003</t>
  </si>
  <si>
    <t>OC-004</t>
  </si>
  <si>
    <t>OC-005</t>
  </si>
  <si>
    <t>OC-006</t>
  </si>
  <si>
    <t>OA-001</t>
  </si>
  <si>
    <t>OA-002</t>
  </si>
  <si>
    <t>OA-003</t>
  </si>
  <si>
    <t>OA-004</t>
  </si>
  <si>
    <t>OA-005</t>
  </si>
  <si>
    <t>OA-006</t>
  </si>
  <si>
    <t>OA-007</t>
  </si>
  <si>
    <t>OA-008</t>
  </si>
  <si>
    <t>OF-001</t>
  </si>
  <si>
    <t>OF-002</t>
  </si>
  <si>
    <t>OF-003</t>
  </si>
  <si>
    <t>OF-004</t>
  </si>
  <si>
    <t>OF-005</t>
  </si>
  <si>
    <t>OO-001</t>
  </si>
  <si>
    <t>OO-002</t>
  </si>
  <si>
    <t>OO-003</t>
  </si>
  <si>
    <t>OO-004</t>
  </si>
  <si>
    <t>Реквизиты компании</t>
  </si>
  <si>
    <t>Полное наименование</t>
  </si>
  <si>
    <t>Общество с ограниченной ответственностью "БЭСТ-ФРУТ"</t>
  </si>
  <si>
    <t>Генеральный директор</t>
  </si>
  <si>
    <t>Нестеров Антон Сергеевич</t>
  </si>
  <si>
    <t>Юридический адрес:</t>
  </si>
  <si>
    <t>Физический адрес:</t>
  </si>
  <si>
    <t>620075, Свердловская область, г.Екатеринбург, ул.Мамина-Сибиряка, д.101, оф.720</t>
  </si>
  <si>
    <t>620049, Свердловская область, г.Екатеринбург, ул.Малышева, д.145 А</t>
  </si>
  <si>
    <t>Телефон:</t>
  </si>
  <si>
    <t>8(343)237-27-05</t>
  </si>
  <si>
    <t>ИНН</t>
  </si>
  <si>
    <t>КПП</t>
  </si>
  <si>
    <t>ОГРН</t>
  </si>
  <si>
    <t>Наименование банка</t>
  </si>
  <si>
    <t>ПАО «Сбербанк»</t>
  </si>
  <si>
    <t>Расчетный Счет</t>
  </si>
  <si>
    <t>№40702810516540030555</t>
  </si>
  <si>
    <t>БИК банка</t>
  </si>
  <si>
    <t>Электронная почта</t>
  </si>
  <si>
    <t>Orex@OrexoviKo.com</t>
  </si>
  <si>
    <t>Сайт</t>
  </si>
  <si>
    <t>www.OrexoviKo.com</t>
  </si>
  <si>
    <t>общая сумма заказа</t>
  </si>
  <si>
    <t>OK-005</t>
  </si>
  <si>
    <t>Ядро кедрового ореха экстра (Дальний восток)</t>
  </si>
  <si>
    <t>Фундук в белой шоколадной глазури (баночка 150гр)</t>
  </si>
  <si>
    <t>Миндаль в шоколадной глазури (баночка 150гр)</t>
  </si>
  <si>
    <t>Апельсиновые корочки в шоколадной глазури (баночка 150гр)</t>
  </si>
  <si>
    <t>Ассорти ореховое в шоколадной глазури (баночка 150гр)</t>
  </si>
  <si>
    <t>Клубника в шоколадной глазури (баночка 150гр)</t>
  </si>
  <si>
    <t>Малина в шоколадной глазури (баночка 150гр)</t>
  </si>
  <si>
    <t>Манго в шоколадной глазури (баночка 150гр)</t>
  </si>
  <si>
    <t>Черника в шоколадной глазури (баночка 150гр)</t>
  </si>
  <si>
    <t>150гр</t>
  </si>
  <si>
    <t>FK-012</t>
  </si>
  <si>
    <t>FK-013</t>
  </si>
  <si>
    <t>FK-014</t>
  </si>
  <si>
    <t>FK-015</t>
  </si>
  <si>
    <t>FK-016</t>
  </si>
  <si>
    <t>FK-017</t>
  </si>
  <si>
    <t>FK-018</t>
  </si>
  <si>
    <t>FK-019</t>
  </si>
  <si>
    <t>MS-001</t>
  </si>
  <si>
    <t>MS-002</t>
  </si>
  <si>
    <t>MS-003</t>
  </si>
  <si>
    <t>MS-004</t>
  </si>
  <si>
    <t>MS-005</t>
  </si>
  <si>
    <t>MS-006</t>
  </si>
  <si>
    <t>MS-007</t>
  </si>
  <si>
    <t>MS-008</t>
  </si>
  <si>
    <t>MS-009</t>
  </si>
  <si>
    <t>MS-010</t>
  </si>
  <si>
    <t>MS-011</t>
  </si>
  <si>
    <t>MS-012</t>
  </si>
  <si>
    <t>MS-013</t>
  </si>
  <si>
    <t>MS-014</t>
  </si>
  <si>
    <t>MS-015</t>
  </si>
  <si>
    <t>MS-016</t>
  </si>
  <si>
    <t>MS-017</t>
  </si>
  <si>
    <t>MS-018</t>
  </si>
  <si>
    <t>MS-019</t>
  </si>
  <si>
    <t>MS-020</t>
  </si>
  <si>
    <t>MV-001</t>
  </si>
  <si>
    <t>MV-002</t>
  </si>
  <si>
    <t>MV-003</t>
  </si>
  <si>
    <t>MV-004</t>
  </si>
  <si>
    <t>MV-005</t>
  </si>
  <si>
    <t>FM-001</t>
  </si>
  <si>
    <t>FM-002</t>
  </si>
  <si>
    <t>FM-003</t>
  </si>
  <si>
    <t>FM-004</t>
  </si>
  <si>
    <t>FM-005</t>
  </si>
  <si>
    <t>FM-006</t>
  </si>
  <si>
    <t>FM-007</t>
  </si>
  <si>
    <t>FM-008</t>
  </si>
  <si>
    <t>FM-009</t>
  </si>
  <si>
    <t>FM-010</t>
  </si>
  <si>
    <t>FM-011</t>
  </si>
  <si>
    <t>FM-012</t>
  </si>
  <si>
    <t>FM-013</t>
  </si>
  <si>
    <t>FM-014</t>
  </si>
  <si>
    <t>FM-015</t>
  </si>
  <si>
    <t>FM-016</t>
  </si>
  <si>
    <t>FM-017</t>
  </si>
  <si>
    <t>FM-018</t>
  </si>
  <si>
    <t>FM-019</t>
  </si>
  <si>
    <t>Папайя вяленая (крафт-пакет/цветной пакет 250гр)</t>
  </si>
  <si>
    <t>Киви вяленое (крафт-пакет/цветной пакет 250гр)</t>
  </si>
  <si>
    <t>Клюква вяленая (крафт-пакет/цветной пакет 250гр)</t>
  </si>
  <si>
    <t>Персик вяленый (крафт-пакет/цветной пакет 250гр)</t>
  </si>
  <si>
    <t>Груша вяленая (крафт-пакет/цветной пакет 250гр)</t>
  </si>
  <si>
    <t>Имбирь вяленый в сахаре (крафт-пакет/цветной пакет 250гр)</t>
  </si>
  <si>
    <t>Вяленые бананы (крафт-пакет/цветной пакет 250гр)</t>
  </si>
  <si>
    <t>Дыня канталупа вяленая (крафт-пакет/цветной пакет 250гр)</t>
  </si>
  <si>
    <t>Вишня вяленая (крафт-пакет/цветной пакет 250гр)</t>
  </si>
  <si>
    <t>Манго вяленый (крафт-пакет/цветной пакет 250гр)</t>
  </si>
  <si>
    <t>Помело вяленое (крафт-пакет/цветной пакет 250гр)</t>
  </si>
  <si>
    <t>Айва сушеная (крафт-пакет/цветной пакет 250гр)</t>
  </si>
  <si>
    <t>Нектарин сушеный (крафт-пакет/цветной пакет 250гр)</t>
  </si>
  <si>
    <t>Кольца ананаса вяленые в сахарном сиропе (крафт-пакет/цветной пакет 250гр)</t>
  </si>
  <si>
    <t>Цукаты (ананас) разноцветные  (крафт-пакет/цветной пакет 250гр)</t>
  </si>
  <si>
    <t>Ананас сушеный (натуральный) в сахаре  (крафт-пакет/цветной пакет 250гр)</t>
  </si>
  <si>
    <t>Клюква в сахаре (крафт-пакет/цветной пакет 250гр)</t>
  </si>
  <si>
    <r>
      <t xml:space="preserve">Банановые чипсы сушеные (крафт-пакет/цветной пакет </t>
    </r>
    <r>
      <rPr>
        <sz val="11"/>
        <color rgb="FFFF0000"/>
        <rFont val="Calibri"/>
        <family val="2"/>
        <charset val="204"/>
        <scheme val="minor"/>
      </rPr>
      <t>150гр</t>
    </r>
    <r>
      <rPr>
        <sz val="11"/>
        <color theme="1"/>
        <rFont val="Calibri"/>
        <family val="2"/>
        <charset val="204"/>
        <scheme val="minor"/>
      </rPr>
      <t>)</t>
    </r>
  </si>
  <si>
    <r>
      <t xml:space="preserve">Яблочные кольца сушеные (крафт-пакет/цветной пакет </t>
    </r>
    <r>
      <rPr>
        <sz val="11"/>
        <color rgb="FFFF0000"/>
        <rFont val="Calibri"/>
        <family val="2"/>
        <charset val="204"/>
        <scheme val="minor"/>
      </rPr>
      <t>150гр</t>
    </r>
    <r>
      <rPr>
        <sz val="11"/>
        <color theme="1"/>
        <rFont val="Calibri"/>
        <family val="2"/>
        <charset val="204"/>
        <scheme val="minor"/>
      </rPr>
      <t>)</t>
    </r>
  </si>
  <si>
    <t>250гр</t>
  </si>
  <si>
    <t>Грецкий орех (Киргизия) 1с (крафт-пакет/цветной пакет 250гр)</t>
  </si>
  <si>
    <t>Грецкий орех (Киргизия) 2с  (крафт-пакет/цветной пакет 250гр)</t>
  </si>
  <si>
    <t>Грецкий орех (Чили/Китай) 1с  (крафт-пакет/цветной пакет 250гр)</t>
  </si>
  <si>
    <t>Кедровый орех в скорлупе (крафт-пакет/цветной пакет 250гр)</t>
  </si>
  <si>
    <t>Грецкий орех Extra Light (Чили) (крафт-пакет/цветной пакет 250гр)</t>
  </si>
  <si>
    <t>Ядро кедрового ореха 1с  (крафт-пакет/цветной пакет 250гр)</t>
  </si>
  <si>
    <t>Миндаль золотой 25/27 (крафт-пакет/цветной пакет 250гр)</t>
  </si>
  <si>
    <t>Миндаль "Карамелька" (крафт-пакет/цветной пакет 250гр)</t>
  </si>
  <si>
    <t>Миндаль жареный (крафт-пакет/цветной пакет 250гр)</t>
  </si>
  <si>
    <t>Фундук чищенный 15-17 (крафт-пакет/цветной пакет 250гр)</t>
  </si>
  <si>
    <t>Фундук чищенный жареный 15-17 (крафт-пакет/цветной пакет 250гр)</t>
  </si>
  <si>
    <t>Кешью W450 сырой (крафт-пакет/цветной пакет 250гр)</t>
  </si>
  <si>
    <t>Кешью W450 жареный (крафт-пакет/цветной пакет 250гр)</t>
  </si>
  <si>
    <t>Фисташки натуралка (Иран) (крафт-пакет/цветной пакет 250гр)</t>
  </si>
  <si>
    <t>Фисташки натуралка (США) (крафт-пакет/цветной пакет 250гр)</t>
  </si>
  <si>
    <t>Фисташки в шафране (США) (крафт-пакет/цветной пакет 250гр)</t>
  </si>
  <si>
    <t>Пекан очищеный (крафт-пакет/цветной пакет 250гр)</t>
  </si>
  <si>
    <t>Бразильский орех (крафт-пакет/цветной пакет 250гр)</t>
  </si>
  <si>
    <r>
      <t xml:space="preserve">Миндаль в скорлупе жареный (крафт-пакет/цветной пакет </t>
    </r>
    <r>
      <rPr>
        <sz val="11"/>
        <color rgb="FFFF0000"/>
        <rFont val="Calibri"/>
        <family val="2"/>
        <charset val="204"/>
        <scheme val="minor"/>
      </rPr>
      <t>200гр</t>
    </r>
    <r>
      <rPr>
        <sz val="11"/>
        <rFont val="Calibri"/>
        <family val="2"/>
        <charset val="204"/>
        <scheme val="minor"/>
      </rPr>
      <t>)</t>
    </r>
  </si>
  <si>
    <r>
      <t>Миндаль в скорлупе жареный и соленый (крафт-пакет/цветной пакет</t>
    </r>
    <r>
      <rPr>
        <sz val="11"/>
        <color rgb="FFFF0000"/>
        <rFont val="Calibri"/>
        <family val="2"/>
        <charset val="204"/>
        <scheme val="minor"/>
      </rPr>
      <t xml:space="preserve"> 200гр</t>
    </r>
    <r>
      <rPr>
        <sz val="11"/>
        <rFont val="Calibri"/>
        <family val="2"/>
        <charset val="204"/>
        <scheme val="minor"/>
      </rPr>
      <t>)</t>
    </r>
  </si>
  <si>
    <t>Общая сумма заказа в разделе "Фасовка"</t>
  </si>
  <si>
    <t>Орехи (80гр)</t>
  </si>
  <si>
    <t>Орехи (200-250гр)</t>
  </si>
  <si>
    <t>Грецкий орех (Киргизия) 1с (крафт-пакет с окном 80гр)</t>
  </si>
  <si>
    <t>Грецкий орех (Киргизия) 2с (крафт-пакет с окном 80гр)</t>
  </si>
  <si>
    <t>Грецкий орех (Чили/Китай) 1с (крафт-пакет с окном 80гр)</t>
  </si>
  <si>
    <t>Грецкий орех Extra Light (Чили) (крафт-пакет с окном 80гр)</t>
  </si>
  <si>
    <t>Кедровый орех в скорлупе (крафт-пакет с окном 80гр)</t>
  </si>
  <si>
    <t>Ядро кедрового ореха 1с (крафт-пакет с окном 80гр)</t>
  </si>
  <si>
    <t>Миндаль золотой 25/27 (крафт-пакет с окном 80гр)</t>
  </si>
  <si>
    <t>Миндаль "Карамелька" (крафт-пакет с окном 80гр)</t>
  </si>
  <si>
    <t>Миндаль жареный (крафт-пакет с окном 80гр)</t>
  </si>
  <si>
    <t>Миндаль в скорлупе жареный (крафт-пакет с окном 80гр)</t>
  </si>
  <si>
    <t>Миндаль в скорлупе жареный и соленый (крафт-пакет с окном 80гр)</t>
  </si>
  <si>
    <t>Фундук чищенный 15-17 (крафт-пакет с окном 80гр)</t>
  </si>
  <si>
    <t>Фундук чищенный жареный 15-17 (крафт-пакет с окном 80гр)</t>
  </si>
  <si>
    <t>Кешью W450 сырой (крафт-пакет с окном 80гр)</t>
  </si>
  <si>
    <t>Кешью W450 жареный (крафт-пакет с окном 80гр)</t>
  </si>
  <si>
    <t>Фисташки натуралка (Иран) (крафт-пакет с окном 80гр)</t>
  </si>
  <si>
    <t>Фисташки натуралка (США) (крафт-пакет с окном 80гр)</t>
  </si>
  <si>
    <t>Фисташки в шафране (США) (крафт-пакет с окном 80гр)</t>
  </si>
  <si>
    <t>Пекан очищеный (крафт-пакет с окном 80гр)</t>
  </si>
  <si>
    <t>Бразильский орех (крафт-пакет с окном 80гр)</t>
  </si>
  <si>
    <t>80гр</t>
  </si>
  <si>
    <t>Вяленые и сушеные фрукты (150-250гр)</t>
  </si>
  <si>
    <t>FE-001</t>
  </si>
  <si>
    <t>FE-002</t>
  </si>
  <si>
    <t>FE-003</t>
  </si>
  <si>
    <t>FE-004</t>
  </si>
  <si>
    <t>FE-005</t>
  </si>
  <si>
    <t>FE-006</t>
  </si>
  <si>
    <t>FE-007</t>
  </si>
  <si>
    <t>FE-008</t>
  </si>
  <si>
    <t>FE-009</t>
  </si>
  <si>
    <t>FE-010</t>
  </si>
  <si>
    <t>FE-011</t>
  </si>
  <si>
    <t>FE-012</t>
  </si>
  <si>
    <t>FE-013</t>
  </si>
  <si>
    <t>FE-014</t>
  </si>
  <si>
    <t>FE-015</t>
  </si>
  <si>
    <t>FE-016</t>
  </si>
  <si>
    <t>FE-017</t>
  </si>
  <si>
    <t>FE-018</t>
  </si>
  <si>
    <t>FE-019</t>
  </si>
  <si>
    <t>FE-020</t>
  </si>
  <si>
    <t>FS-001</t>
  </si>
  <si>
    <t>FS-002</t>
  </si>
  <si>
    <t>FS-003</t>
  </si>
  <si>
    <t>FS-004</t>
  </si>
  <si>
    <t>FS-005</t>
  </si>
  <si>
    <t>FS-006</t>
  </si>
  <si>
    <t>FS-007</t>
  </si>
  <si>
    <t>FS-008</t>
  </si>
  <si>
    <t>FS-009</t>
  </si>
  <si>
    <t>FS-010</t>
  </si>
  <si>
    <t>FS-011</t>
  </si>
  <si>
    <t>FS-012</t>
  </si>
  <si>
    <t>FS-013</t>
  </si>
  <si>
    <t>FS-014</t>
  </si>
  <si>
    <t>FS-015</t>
  </si>
  <si>
    <t>FS-016</t>
  </si>
  <si>
    <t>FS-017</t>
  </si>
  <si>
    <t>FS-018</t>
  </si>
  <si>
    <t>FS-019</t>
  </si>
  <si>
    <t>FS-020</t>
  </si>
  <si>
    <t>Кольца ананаса сушеные (натуральные)</t>
  </si>
  <si>
    <t>RK-001</t>
  </si>
  <si>
    <r>
      <t xml:space="preserve">Кофейные зерна в шоколаде под вашей СТМ </t>
    </r>
    <r>
      <rPr>
        <b/>
        <sz val="14"/>
        <color rgb="FFFF0000"/>
        <rFont val="Calibri"/>
        <family val="2"/>
        <charset val="204"/>
        <scheme val="minor"/>
      </rPr>
      <t>Hit!</t>
    </r>
  </si>
  <si>
    <t>30гр</t>
  </si>
  <si>
    <t>RK-002</t>
  </si>
  <si>
    <t>RK-003</t>
  </si>
  <si>
    <t>Кофейные зерна в шоколаде со вкусом capuccino. Коробочка 30 грамм. Возможно изготовить под вашей СТМ или любым другим дизайном (для подарков и т.д.)</t>
  </si>
  <si>
    <t>Кофейные зерна в шоколаде со вкусом capuccino. Баночка 30 грамм в картонной коробочке с окном. Возможно изготовить под вашей СТМ или любым другим дизайном (для подарков и т.д.)</t>
  </si>
  <si>
    <t>Кофейные зерна в шоколаде со вкусом capuccino. Баночка 30 грамм с картонной обечайкой. Возможно изготовить под вашей СТМ или любым другим дизайном (для подарков и т.д.)</t>
  </si>
  <si>
    <t>Орехи в шоколадной глазури (150гр)</t>
  </si>
  <si>
    <t>OO-005</t>
  </si>
  <si>
    <t>OO-006</t>
  </si>
  <si>
    <t>Кунжут белый</t>
  </si>
  <si>
    <t>Кунжут черный</t>
  </si>
  <si>
    <t>нет в наличии</t>
  </si>
  <si>
    <t>1кг/25кг</t>
  </si>
  <si>
    <t xml:space="preserve">Приправа янтарная (вегета) </t>
  </si>
  <si>
    <t>CP-015</t>
  </si>
  <si>
    <t xml:space="preserve">Приправа хмели сунели </t>
  </si>
  <si>
    <t>CP-014</t>
  </si>
  <si>
    <t xml:space="preserve">Приправа уцхо сунели </t>
  </si>
  <si>
    <t>CP-013</t>
  </si>
  <si>
    <t xml:space="preserve">Приправа универсальная </t>
  </si>
  <si>
    <t>CP-012</t>
  </si>
  <si>
    <t>Приправа смесь перцев дроблёных</t>
  </si>
  <si>
    <t>CP-011</t>
  </si>
  <si>
    <t xml:space="preserve">Приправа прованские травы </t>
  </si>
  <si>
    <t>CP-010</t>
  </si>
  <si>
    <t xml:space="preserve">Приправа для шашлыка </t>
  </si>
  <si>
    <t>CP-009</t>
  </si>
  <si>
    <t xml:space="preserve">Приправа для фарша </t>
  </si>
  <si>
    <t>CP-008</t>
  </si>
  <si>
    <t xml:space="preserve">Приправа для свинины </t>
  </si>
  <si>
    <t>CP-007</t>
  </si>
  <si>
    <t xml:space="preserve">Приправа для рыбы </t>
  </si>
  <si>
    <t>CP-006</t>
  </si>
  <si>
    <t xml:space="preserve">Приправа для плова </t>
  </si>
  <si>
    <t>CP-005</t>
  </si>
  <si>
    <t xml:space="preserve">Приправа для курицы </t>
  </si>
  <si>
    <t>CP-004</t>
  </si>
  <si>
    <t xml:space="preserve">Приправа для корейских салатов </t>
  </si>
  <si>
    <t>CP-003</t>
  </si>
  <si>
    <t xml:space="preserve">Приправа для говядины </t>
  </si>
  <si>
    <t>CP-002</t>
  </si>
  <si>
    <t>Приправа для аджики</t>
  </si>
  <si>
    <t>Приправы</t>
  </si>
  <si>
    <t>CP-001</t>
  </si>
  <si>
    <t>Шалфей лист меш. 10кг (Россия)</t>
  </si>
  <si>
    <t>C-048</t>
  </si>
  <si>
    <t>Чеснок гранулы 8-16 mesh (Китай) 1 сорт</t>
  </si>
  <si>
    <t>C-047</t>
  </si>
  <si>
    <t>Чабрец трава резаная (Россия)</t>
  </si>
  <si>
    <t>C-046</t>
  </si>
  <si>
    <t>Хрен сушеный гранулы 8-16mesh (Китай)</t>
  </si>
  <si>
    <t>C-045</t>
  </si>
  <si>
    <t>Укроп зелень сушеная (Египет)</t>
  </si>
  <si>
    <t>C-044</t>
  </si>
  <si>
    <t xml:space="preserve">Тмин плоды (Египет) </t>
  </si>
  <si>
    <t>C-042</t>
  </si>
  <si>
    <t>Тмин плоды (Финляндия)</t>
  </si>
  <si>
    <t>C-041</t>
  </si>
  <si>
    <t xml:space="preserve">Тимьян (Египет) </t>
  </si>
  <si>
    <t>C-040</t>
  </si>
  <si>
    <t xml:space="preserve">Сумах (Турция) </t>
  </si>
  <si>
    <t>C-039</t>
  </si>
  <si>
    <t>Перец черный молотый (Россия)</t>
  </si>
  <si>
    <t>C-037</t>
  </si>
  <si>
    <t>Перец черный горошек двойной очистки 500г/л (Вьетнам)</t>
  </si>
  <si>
    <t>C-036</t>
  </si>
  <si>
    <t xml:space="preserve">Перец черный горошек 500гр/л (Вьетнам) </t>
  </si>
  <si>
    <t>C-035</t>
  </si>
  <si>
    <t>Перец красный острый молотый (Чили)</t>
  </si>
  <si>
    <t>C-034</t>
  </si>
  <si>
    <t>Перец красный молотый острый (Узбекистан)</t>
  </si>
  <si>
    <t>C-033</t>
  </si>
  <si>
    <t>Перец душистый горошек (Мексика)</t>
  </si>
  <si>
    <t>C-032</t>
  </si>
  <si>
    <t>Перец белый молотый (Россия)</t>
  </si>
  <si>
    <t>C-031</t>
  </si>
  <si>
    <t>Паприка красная молотая ASTA 130 копченая (Испания)</t>
  </si>
  <si>
    <t>C-030</t>
  </si>
  <si>
    <t>Паприка красная ASTA 60 (Испания)</t>
  </si>
  <si>
    <t>C-029</t>
  </si>
  <si>
    <t>Паприка красная ASTA 40 (Перу)</t>
  </si>
  <si>
    <t>C-028</t>
  </si>
  <si>
    <t>Паприка красная ASTA 120 (Перу)</t>
  </si>
  <si>
    <t>C-027</t>
  </si>
  <si>
    <t>Паприка красная ASTA 150 (Перу)</t>
  </si>
  <si>
    <t>C-026</t>
  </si>
  <si>
    <t>Паприка красная 3х3мм  (Китай)</t>
  </si>
  <si>
    <t>C-025</t>
  </si>
  <si>
    <t>Орегано (душица) (Турция)</t>
  </si>
  <si>
    <t>C-024</t>
  </si>
  <si>
    <t>Мята резаная фильтро-пакетная фракция (Россия)</t>
  </si>
  <si>
    <t>C-023</t>
  </si>
  <si>
    <t>Мята перечная лист (Россия)</t>
  </si>
  <si>
    <t>C-022</t>
  </si>
  <si>
    <t>Мускатный орех молотый (Россия)</t>
  </si>
  <si>
    <t>C-021</t>
  </si>
  <si>
    <t>Можжевельник плоды (Македония)</t>
  </si>
  <si>
    <t>C-020</t>
  </si>
  <si>
    <t>Лен семена (Россия)</t>
  </si>
  <si>
    <t>C-018</t>
  </si>
  <si>
    <t>Лавровый лист (Грузия)</t>
  </si>
  <si>
    <t>C-017</t>
  </si>
  <si>
    <t>Куркума порошок (Россия)</t>
  </si>
  <si>
    <t>C-016</t>
  </si>
  <si>
    <t>Кумин семена (Индия)</t>
  </si>
  <si>
    <t>C-015</t>
  </si>
  <si>
    <t xml:space="preserve">Кумин молотый (Россия) </t>
  </si>
  <si>
    <t>C-014</t>
  </si>
  <si>
    <t>Корица палочки 8см (Индонезия)</t>
  </si>
  <si>
    <t>C-013</t>
  </si>
  <si>
    <t xml:space="preserve">Корица молотая (Россия) </t>
  </si>
  <si>
    <t>C-012</t>
  </si>
  <si>
    <t>Кориандр плоды (Россия)</t>
  </si>
  <si>
    <t>C-011</t>
  </si>
  <si>
    <t>Кориандр молотый (Россия)</t>
  </si>
  <si>
    <t>C-010</t>
  </si>
  <si>
    <t>Имбирь молотый (Россия)</t>
  </si>
  <si>
    <t>C-009</t>
  </si>
  <si>
    <t>Горчицы семена жёлтые (М) 10% (Россия)</t>
  </si>
  <si>
    <t>C-008</t>
  </si>
  <si>
    <t>Глутамат натрия 60-120 mesh (Китай)</t>
  </si>
  <si>
    <t>C-007</t>
  </si>
  <si>
    <t>Гвоздика целая (Бразилия)</t>
  </si>
  <si>
    <t>C-006</t>
  </si>
  <si>
    <t>Гвоздика молотая (Россия)</t>
  </si>
  <si>
    <t>C-005</t>
  </si>
  <si>
    <t>Базилик лист  (Египет)</t>
  </si>
  <si>
    <t>C-004</t>
  </si>
  <si>
    <t>Бадьян (Вьетнам)</t>
  </si>
  <si>
    <t>C-003</t>
  </si>
  <si>
    <t>Анис плоды (Египет)</t>
  </si>
  <si>
    <t xml:space="preserve">Специи               Специи               Специи </t>
  </si>
  <si>
    <t>C-001</t>
  </si>
  <si>
    <t>Общая сумма заказа в разделе "Специи"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</si>
</sst>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&quot;р.&quot;_-;\-* #,##0.00&quot;р.&quot;_-;_-* &quot;-&quot;??&quot;р.&quot;_-;_-@_-"/>
    <numFmt numFmtId="164" formatCode="#,##0.00&quot;р.&quot;"/>
    <numFmt numFmtId="165" formatCode="#,##0&quot;р.&quot;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20"/>
      <color theme="1" tint="4.9989318521683403E-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2" fillId="0" borderId="0"/>
  </cellStyleXfs>
  <cellXfs count="139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wrapText="1"/>
    </xf>
    <xf numFmtId="0" fontId="3" fillId="0" borderId="0" xfId="0" applyFont="1" applyBorder="1"/>
    <xf numFmtId="44" fontId="0" fillId="0" borderId="0" xfId="1" applyFont="1" applyFill="1"/>
    <xf numFmtId="44" fontId="0" fillId="0" borderId="0" xfId="1" applyFont="1" applyFill="1" applyAlignment="1">
      <alignment horizontal="center"/>
    </xf>
    <xf numFmtId="9" fontId="0" fillId="0" borderId="0" xfId="2" applyFont="1" applyFill="1"/>
    <xf numFmtId="164" fontId="0" fillId="0" borderId="0" xfId="0" applyNumberFormat="1" applyFill="1"/>
    <xf numFmtId="0" fontId="1" fillId="2" borderId="0" xfId="3"/>
    <xf numFmtId="0" fontId="1" fillId="2" borderId="0" xfId="3" applyBorder="1"/>
    <xf numFmtId="0" fontId="3" fillId="0" borderId="0" xfId="0" applyFont="1" applyFill="1" applyBorder="1"/>
    <xf numFmtId="164" fontId="0" fillId="0" borderId="0" xfId="1" applyNumberFormat="1" applyFont="1" applyFill="1"/>
    <xf numFmtId="164" fontId="0" fillId="0" borderId="0" xfId="1" applyNumberFormat="1" applyFont="1" applyFill="1" applyAlignment="1"/>
    <xf numFmtId="0" fontId="2" fillId="2" borderId="0" xfId="3" applyFont="1" applyAlignment="1">
      <alignment horizontal="right"/>
    </xf>
    <xf numFmtId="164" fontId="2" fillId="2" borderId="0" xfId="3" applyNumberFormat="1" applyFont="1"/>
    <xf numFmtId="0" fontId="14" fillId="0" borderId="1" xfId="0" applyFont="1" applyBorder="1"/>
    <xf numFmtId="0" fontId="14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44" fontId="0" fillId="0" borderId="0" xfId="0" applyNumberFormat="1"/>
    <xf numFmtId="0" fontId="14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1" xfId="0" applyFill="1" applyBorder="1" applyProtection="1">
      <protection hidden="1"/>
    </xf>
    <xf numFmtId="0" fontId="0" fillId="0" borderId="1" xfId="0" applyFill="1" applyBorder="1" applyAlignment="1" applyProtection="1">
      <alignment horizontal="center" vertical="center" wrapText="1"/>
      <protection hidden="1"/>
    </xf>
    <xf numFmtId="164" fontId="0" fillId="0" borderId="1" xfId="1" applyNumberFormat="1" applyFont="1" applyFill="1" applyBorder="1" applyProtection="1">
      <protection hidden="1"/>
    </xf>
    <xf numFmtId="44" fontId="0" fillId="0" borderId="1" xfId="1" applyFont="1" applyFill="1" applyBorder="1" applyProtection="1">
      <protection hidden="1"/>
    </xf>
    <xf numFmtId="0" fontId="0" fillId="0" borderId="1" xfId="0" applyFill="1" applyBorder="1" applyAlignment="1" applyProtection="1">
      <alignment horizontal="right" wrapText="1"/>
      <protection hidden="1"/>
    </xf>
    <xf numFmtId="0" fontId="3" fillId="0" borderId="1" xfId="0" applyFont="1" applyBorder="1" applyProtection="1"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2" fillId="7" borderId="1" xfId="0" applyFont="1" applyFill="1" applyBorder="1" applyAlignment="1" applyProtection="1">
      <alignment horizontal="center"/>
      <protection locked="0" hidden="1"/>
    </xf>
    <xf numFmtId="164" fontId="0" fillId="0" borderId="1" xfId="1" applyNumberFormat="1" applyFont="1" applyFill="1" applyBorder="1" applyAlignment="1" applyProtection="1">
      <alignment horizontal="right"/>
      <protection hidden="1"/>
    </xf>
    <xf numFmtId="164" fontId="0" fillId="0" borderId="1" xfId="2" applyNumberFormat="1" applyFont="1" applyFill="1" applyBorder="1" applyProtection="1">
      <protection hidden="1"/>
    </xf>
    <xf numFmtId="164" fontId="0" fillId="0" borderId="1" xfId="0" applyNumberFormat="1" applyFill="1" applyBorder="1" applyProtection="1">
      <protection hidden="1"/>
    </xf>
    <xf numFmtId="0" fontId="0" fillId="8" borderId="0" xfId="0" applyFill="1" applyProtection="1">
      <protection hidden="1"/>
    </xf>
    <xf numFmtId="0" fontId="1" fillId="2" borderId="1" xfId="3" applyBorder="1" applyProtection="1">
      <protection hidden="1"/>
    </xf>
    <xf numFmtId="0" fontId="2" fillId="2" borderId="1" xfId="3" applyFont="1" applyBorder="1" applyProtection="1">
      <protection hidden="1"/>
    </xf>
    <xf numFmtId="164" fontId="2" fillId="2" borderId="1" xfId="3" applyNumberFormat="1" applyFont="1" applyBorder="1" applyProtection="1">
      <protection hidden="1"/>
    </xf>
    <xf numFmtId="0" fontId="1" fillId="8" borderId="0" xfId="3" applyFill="1" applyProtection="1">
      <protection hidden="1"/>
    </xf>
    <xf numFmtId="0" fontId="3" fillId="0" borderId="1" xfId="0" applyFont="1" applyBorder="1" applyAlignment="1" applyProtection="1">
      <alignment horizontal="right"/>
      <protection hidden="1"/>
    </xf>
    <xf numFmtId="164" fontId="0" fillId="0" borderId="1" xfId="1" applyNumberFormat="1" applyFont="1" applyFill="1" applyBorder="1" applyAlignment="1" applyProtection="1">
      <protection hidden="1"/>
    </xf>
    <xf numFmtId="49" fontId="0" fillId="0" borderId="1" xfId="0" applyNumberFormat="1" applyFill="1" applyBorder="1" applyAlignment="1" applyProtection="1">
      <alignment horizontal="right" wrapText="1"/>
      <protection hidden="1"/>
    </xf>
    <xf numFmtId="0" fontId="3" fillId="0" borderId="1" xfId="0" applyFont="1" applyFill="1" applyBorder="1" applyProtection="1">
      <protection hidden="1"/>
    </xf>
    <xf numFmtId="0" fontId="0" fillId="0" borderId="1" xfId="0" applyFill="1" applyBorder="1" applyAlignment="1" applyProtection="1">
      <alignment horizontal="right"/>
      <protection hidden="1"/>
    </xf>
    <xf numFmtId="44" fontId="0" fillId="0" borderId="1" xfId="0" applyNumberFormat="1" applyFill="1" applyBorder="1" applyProtection="1">
      <protection hidden="1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alignment horizontal="center" vertical="center" wrapText="1"/>
      <protection hidden="1"/>
    </xf>
    <xf numFmtId="164" fontId="0" fillId="0" borderId="4" xfId="1" applyNumberFormat="1" applyFont="1" applyFill="1" applyBorder="1" applyAlignment="1" applyProtection="1">
      <alignment horizontal="right"/>
      <protection hidden="1"/>
    </xf>
    <xf numFmtId="164" fontId="0" fillId="0" borderId="4" xfId="2" applyNumberFormat="1" applyFont="1" applyFill="1" applyBorder="1" applyProtection="1">
      <protection hidden="1"/>
    </xf>
    <xf numFmtId="164" fontId="0" fillId="0" borderId="4" xfId="0" applyNumberFormat="1" applyFill="1" applyBorder="1" applyProtection="1">
      <protection hidden="1"/>
    </xf>
    <xf numFmtId="0" fontId="1" fillId="4" borderId="1" xfId="3" applyFill="1" applyBorder="1" applyProtection="1">
      <protection hidden="1"/>
    </xf>
    <xf numFmtId="0" fontId="2" fillId="4" borderId="1" xfId="3" applyFont="1" applyFill="1" applyBorder="1" applyProtection="1">
      <protection hidden="1"/>
    </xf>
    <xf numFmtId="164" fontId="2" fillId="4" borderId="1" xfId="3" applyNumberFormat="1" applyFont="1" applyFill="1" applyBorder="1" applyProtection="1">
      <protection hidden="1"/>
    </xf>
    <xf numFmtId="0" fontId="1" fillId="0" borderId="0" xfId="3" applyFill="1" applyProtection="1">
      <protection hidden="1"/>
    </xf>
    <xf numFmtId="0" fontId="3" fillId="0" borderId="1" xfId="0" applyFont="1" applyFill="1" applyBorder="1" applyAlignment="1" applyProtection="1">
      <alignment vertical="center"/>
      <protection hidden="1"/>
    </xf>
    <xf numFmtId="0" fontId="3" fillId="0" borderId="1" xfId="0" applyFont="1" applyFill="1" applyBorder="1" applyAlignment="1" applyProtection="1">
      <alignment horizontal="left" vertical="center"/>
      <protection hidden="1"/>
    </xf>
    <xf numFmtId="164" fontId="0" fillId="4" borderId="1" xfId="1" applyNumberFormat="1" applyFont="1" applyFill="1" applyBorder="1" applyAlignment="1" applyProtection="1">
      <alignment horizontal="right"/>
      <protection hidden="1"/>
    </xf>
    <xf numFmtId="164" fontId="1" fillId="0" borderId="1" xfId="3" applyNumberFormat="1" applyFill="1" applyBorder="1" applyProtection="1">
      <protection hidden="1"/>
    </xf>
    <xf numFmtId="0" fontId="0" fillId="0" borderId="2" xfId="0" applyFill="1" applyBorder="1" applyAlignment="1" applyProtection="1">
      <alignment horizontal="center" vertical="center" wrapText="1"/>
      <protection hidden="1"/>
    </xf>
    <xf numFmtId="49" fontId="0" fillId="0" borderId="1" xfId="0" applyNumberFormat="1" applyFill="1" applyBorder="1" applyAlignment="1" applyProtection="1">
      <alignment horizontal="right"/>
      <protection hidden="1"/>
    </xf>
    <xf numFmtId="0" fontId="1" fillId="2" borderId="0" xfId="3" applyProtection="1">
      <protection hidden="1"/>
    </xf>
    <xf numFmtId="44" fontId="0" fillId="0" borderId="1" xfId="1" applyFont="1" applyFill="1" applyBorder="1" applyAlignment="1" applyProtection="1">
      <protection hidden="1"/>
    </xf>
    <xf numFmtId="0" fontId="0" fillId="4" borderId="1" xfId="0" applyFill="1" applyBorder="1" applyAlignment="1" applyProtection="1">
      <alignment horizontal="right"/>
      <protection hidden="1"/>
    </xf>
    <xf numFmtId="0" fontId="0" fillId="4" borderId="1" xfId="0" applyFill="1" applyBorder="1" applyAlignment="1" applyProtection="1">
      <protection hidden="1"/>
    </xf>
    <xf numFmtId="0" fontId="5" fillId="4" borderId="1" xfId="0" applyFont="1" applyFill="1" applyBorder="1" applyAlignment="1" applyProtection="1">
      <alignment vertical="center" textRotation="90" wrapText="1"/>
      <protection hidden="1"/>
    </xf>
    <xf numFmtId="0" fontId="0" fillId="4" borderId="1" xfId="0" applyFill="1" applyBorder="1" applyProtection="1">
      <protection hidden="1"/>
    </xf>
    <xf numFmtId="0" fontId="0" fillId="4" borderId="1" xfId="0" applyFill="1" applyBorder="1" applyAlignment="1" applyProtection="1">
      <alignment horizontal="center"/>
      <protection hidden="1"/>
    </xf>
    <xf numFmtId="0" fontId="2" fillId="4" borderId="1" xfId="0" applyFont="1" applyFill="1" applyBorder="1" applyProtection="1">
      <protection hidden="1"/>
    </xf>
    <xf numFmtId="164" fontId="2" fillId="4" borderId="1" xfId="0" applyNumberFormat="1" applyFont="1" applyFill="1" applyBorder="1" applyProtection="1">
      <protection hidden="1"/>
    </xf>
    <xf numFmtId="0" fontId="0" fillId="4" borderId="0" xfId="0" applyFill="1" applyProtection="1">
      <protection hidden="1"/>
    </xf>
    <xf numFmtId="165" fontId="0" fillId="0" borderId="4" xfId="0" applyNumberFormat="1" applyFont="1" applyFill="1" applyBorder="1" applyAlignment="1" applyProtection="1">
      <alignment vertical="center"/>
      <protection hidden="1"/>
    </xf>
    <xf numFmtId="165" fontId="0" fillId="0" borderId="1" xfId="0" applyNumberFormat="1" applyFont="1" applyFill="1" applyBorder="1" applyAlignment="1" applyProtection="1">
      <alignment horizontal="left" vertical="center" indent="9"/>
      <protection hidden="1"/>
    </xf>
    <xf numFmtId="165" fontId="0" fillId="0" borderId="1" xfId="0" applyNumberFormat="1" applyFont="1" applyFill="1" applyBorder="1" applyAlignment="1" applyProtection="1">
      <alignment vertic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6" xfId="0" applyFill="1" applyBorder="1" applyAlignment="1" applyProtection="1">
      <protection hidden="1"/>
    </xf>
    <xf numFmtId="0" fontId="0" fillId="0" borderId="4" xfId="0" applyFill="1" applyBorder="1" applyAlignment="1" applyProtection="1">
      <protection hidden="1"/>
    </xf>
    <xf numFmtId="0" fontId="0" fillId="0" borderId="2" xfId="0" applyFill="1" applyBorder="1" applyAlignment="1" applyProtection="1">
      <alignment horizontal="center" vertical="center" wrapText="1"/>
      <protection hidden="1"/>
    </xf>
    <xf numFmtId="0" fontId="0" fillId="0" borderId="1" xfId="0" applyFill="1" applyBorder="1" applyAlignment="1" applyProtection="1">
      <alignment horizontal="center" vertical="center" wrapText="1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18" fillId="0" borderId="1" xfId="0" applyFont="1" applyFill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5" fillId="0" borderId="1" xfId="0" applyFont="1" applyFill="1" applyBorder="1" applyAlignment="1" applyProtection="1">
      <alignment horizontal="center" vertical="center" textRotation="90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0" fillId="0" borderId="0" xfId="0" applyFill="1" applyAlignment="1" applyProtection="1">
      <alignment horizontal="center"/>
      <protection hidden="1"/>
    </xf>
    <xf numFmtId="164" fontId="15" fillId="6" borderId="1" xfId="0" applyNumberFormat="1" applyFont="1" applyFill="1" applyBorder="1" applyAlignment="1" applyProtection="1">
      <alignment horizontal="center" vertical="center"/>
      <protection hidden="1"/>
    </xf>
    <xf numFmtId="0" fontId="15" fillId="6" borderId="3" xfId="0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 applyProtection="1">
      <alignment horizontal="center" vertical="center" textRotation="90" wrapText="1"/>
      <protection hidden="1"/>
    </xf>
    <xf numFmtId="0" fontId="0" fillId="0" borderId="2" xfId="0" applyFill="1" applyBorder="1" applyAlignment="1" applyProtection="1">
      <alignment horizontal="center" vertical="center" wrapText="1"/>
      <protection hidden="1"/>
    </xf>
    <xf numFmtId="0" fontId="0" fillId="0" borderId="3" xfId="0" applyFill="1" applyBorder="1" applyAlignment="1" applyProtection="1">
      <alignment horizontal="center" vertical="center" wrapText="1"/>
      <protection hidden="1"/>
    </xf>
    <xf numFmtId="164" fontId="0" fillId="0" borderId="2" xfId="1" applyNumberFormat="1" applyFont="1" applyFill="1" applyBorder="1" applyAlignment="1" applyProtection="1">
      <alignment horizontal="center"/>
      <protection hidden="1"/>
    </xf>
    <xf numFmtId="164" fontId="0" fillId="0" borderId="3" xfId="1" applyNumberFormat="1" applyFont="1" applyFill="1" applyBorder="1" applyAlignment="1" applyProtection="1">
      <alignment horizontal="center"/>
      <protection hidden="1"/>
    </xf>
    <xf numFmtId="0" fontId="4" fillId="0" borderId="1" xfId="0" applyFont="1" applyFill="1" applyBorder="1" applyAlignment="1" applyProtection="1">
      <alignment horizontal="center" vertical="center" textRotation="90" wrapText="1"/>
      <protection hidden="1"/>
    </xf>
    <xf numFmtId="0" fontId="0" fillId="0" borderId="0" xfId="0" applyFill="1" applyAlignment="1">
      <alignment horizontal="center"/>
    </xf>
    <xf numFmtId="0" fontId="5" fillId="0" borderId="0" xfId="0" applyFont="1" applyFill="1" applyBorder="1" applyAlignment="1">
      <alignment horizontal="center" vertical="center" textRotation="90"/>
    </xf>
    <xf numFmtId="0" fontId="0" fillId="0" borderId="0" xfId="0" applyFill="1" applyBorder="1" applyAlignment="1">
      <alignment horizontal="center"/>
    </xf>
    <xf numFmtId="0" fontId="11" fillId="0" borderId="1" xfId="0" applyFont="1" applyFill="1" applyBorder="1" applyAlignment="1" applyProtection="1">
      <alignment horizontal="center" vertical="center" textRotation="90" wrapText="1"/>
      <protection hidden="1"/>
    </xf>
    <xf numFmtId="0" fontId="9" fillId="0" borderId="0" xfId="0" applyFont="1" applyFill="1" applyAlignment="1" applyProtection="1">
      <alignment horizontal="right" vertical="center" wrapText="1"/>
      <protection hidden="1"/>
    </xf>
    <xf numFmtId="0" fontId="9" fillId="0" borderId="7" xfId="0" applyFont="1" applyFill="1" applyBorder="1" applyAlignment="1" applyProtection="1">
      <alignment horizontal="right" vertical="center" wrapText="1"/>
      <protection hidden="1"/>
    </xf>
    <xf numFmtId="0" fontId="9" fillId="0" borderId="8" xfId="0" applyFont="1" applyFill="1" applyBorder="1" applyAlignment="1" applyProtection="1">
      <alignment horizontal="right" vertical="center" wrapText="1"/>
      <protection hidden="1"/>
    </xf>
    <xf numFmtId="0" fontId="9" fillId="0" borderId="9" xfId="0" applyFont="1" applyFill="1" applyBorder="1" applyAlignment="1" applyProtection="1">
      <alignment horizontal="right" vertical="center" wrapText="1"/>
      <protection hidden="1"/>
    </xf>
    <xf numFmtId="0" fontId="10" fillId="0" borderId="5" xfId="0" applyFont="1" applyFill="1" applyBorder="1" applyAlignment="1" applyProtection="1">
      <alignment horizontal="center" vertical="center" textRotation="90" wrapText="1"/>
      <protection hidden="1"/>
    </xf>
    <xf numFmtId="0" fontId="10" fillId="0" borderId="6" xfId="0" applyFont="1" applyFill="1" applyBorder="1" applyAlignment="1" applyProtection="1">
      <alignment horizontal="center" vertical="center" textRotation="90" wrapText="1"/>
      <protection hidden="1"/>
    </xf>
    <xf numFmtId="0" fontId="10" fillId="0" borderId="4" xfId="0" applyFont="1" applyFill="1" applyBorder="1" applyAlignment="1" applyProtection="1">
      <alignment horizontal="center" vertical="center" textRotation="90" wrapText="1"/>
      <protection hidden="1"/>
    </xf>
    <xf numFmtId="0" fontId="0" fillId="0" borderId="5" xfId="0" applyFill="1" applyBorder="1" applyAlignment="1" applyProtection="1">
      <alignment horizontal="center"/>
      <protection hidden="1"/>
    </xf>
    <xf numFmtId="0" fontId="0" fillId="0" borderId="6" xfId="0" applyFill="1" applyBorder="1" applyAlignment="1" applyProtection="1">
      <alignment horizontal="center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0" fillId="0" borderId="6" xfId="0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center" vertical="center"/>
      <protection hidden="1"/>
    </xf>
    <xf numFmtId="0" fontId="0" fillId="0" borderId="1" xfId="0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2" fillId="3" borderId="5" xfId="0" applyFont="1" applyFill="1" applyBorder="1" applyAlignment="1" applyProtection="1">
      <alignment horizontal="center" vertical="center" wrapText="1"/>
      <protection hidden="1"/>
    </xf>
    <xf numFmtId="0" fontId="2" fillId="3" borderId="6" xfId="0" applyFont="1" applyFill="1" applyBorder="1" applyAlignment="1" applyProtection="1">
      <alignment horizontal="center" vertical="center" wrapText="1"/>
      <protection hidden="1"/>
    </xf>
    <xf numFmtId="0" fontId="2" fillId="3" borderId="4" xfId="0" applyFont="1" applyFill="1" applyBorder="1" applyAlignment="1" applyProtection="1">
      <alignment horizontal="center" vertical="center" wrapText="1"/>
      <protection hidden="1"/>
    </xf>
    <xf numFmtId="0" fontId="0" fillId="0" borderId="5" xfId="0" applyFill="1" applyBorder="1" applyAlignment="1" applyProtection="1">
      <alignment horizontal="center" vertical="center" wrapText="1"/>
      <protection hidden="1"/>
    </xf>
    <xf numFmtId="0" fontId="0" fillId="0" borderId="6" xfId="0" applyFill="1" applyBorder="1" applyAlignment="1" applyProtection="1">
      <alignment horizontal="center" vertical="center" wrapText="1"/>
      <protection hidden="1"/>
    </xf>
    <xf numFmtId="0" fontId="0" fillId="0" borderId="4" xfId="0" applyFill="1" applyBorder="1" applyAlignment="1" applyProtection="1">
      <alignment horizontal="center" vertical="center" wrapText="1"/>
      <protection hidden="1"/>
    </xf>
    <xf numFmtId="0" fontId="2" fillId="7" borderId="5" xfId="0" applyFont="1" applyFill="1" applyBorder="1" applyAlignment="1" applyProtection="1">
      <alignment horizontal="center" vertical="center" wrapText="1"/>
      <protection locked="0" hidden="1"/>
    </xf>
    <xf numFmtId="0" fontId="2" fillId="7" borderId="6" xfId="0" applyFont="1" applyFill="1" applyBorder="1" applyAlignment="1" applyProtection="1">
      <alignment horizontal="center" vertical="center" wrapText="1"/>
      <protection locked="0" hidden="1"/>
    </xf>
    <xf numFmtId="0" fontId="2" fillId="7" borderId="4" xfId="0" applyFont="1" applyFill="1" applyBorder="1" applyAlignment="1" applyProtection="1">
      <alignment horizontal="center" vertical="center" wrapText="1"/>
      <protection locked="0" hidden="1"/>
    </xf>
    <xf numFmtId="165" fontId="0" fillId="0" borderId="5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6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4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5" xfId="0" applyNumberFormat="1" applyFill="1" applyBorder="1" applyAlignment="1" applyProtection="1">
      <alignment horizontal="center" vertical="center" wrapText="1"/>
      <protection hidden="1"/>
    </xf>
    <xf numFmtId="164" fontId="0" fillId="0" borderId="6" xfId="0" applyNumberFormat="1" applyFill="1" applyBorder="1" applyAlignment="1" applyProtection="1">
      <alignment horizontal="center" vertical="center" wrapText="1"/>
      <protection hidden="1"/>
    </xf>
    <xf numFmtId="164" fontId="0" fillId="0" borderId="4" xfId="0" applyNumberFormat="1" applyFill="1" applyBorder="1" applyAlignment="1" applyProtection="1">
      <alignment horizontal="center" vertical="center" wrapText="1"/>
      <protection hidden="1"/>
    </xf>
    <xf numFmtId="0" fontId="17" fillId="0" borderId="6" xfId="0" applyFont="1" applyFill="1" applyBorder="1" applyAlignment="1" applyProtection="1">
      <alignment horizontal="center" vertical="center" textRotation="90" wrapText="1"/>
      <protection hidden="1"/>
    </xf>
    <xf numFmtId="0" fontId="17" fillId="0" borderId="4" xfId="0" applyFont="1" applyFill="1" applyBorder="1" applyAlignment="1" applyProtection="1">
      <alignment horizontal="center" vertical="center" textRotation="90" wrapText="1"/>
      <protection hidden="1"/>
    </xf>
    <xf numFmtId="0" fontId="7" fillId="0" borderId="1" xfId="0" applyFont="1" applyBorder="1" applyAlignment="1">
      <alignment horizontal="center"/>
    </xf>
    <xf numFmtId="164" fontId="0" fillId="0" borderId="0" xfId="0" applyNumberFormat="1" applyFill="1" applyProtection="1">
      <protection hidden="1"/>
    </xf>
    <xf numFmtId="0" fontId="5" fillId="0" borderId="0" xfId="0" applyFont="1" applyFill="1" applyAlignment="1" applyProtection="1">
      <alignment vertical="center" textRotation="90" wrapText="1"/>
      <protection hidden="1"/>
    </xf>
    <xf numFmtId="0" fontId="0" fillId="0" borderId="0" xfId="0" applyFill="1" applyAlignment="1" applyProtection="1">
      <protection hidden="1"/>
    </xf>
    <xf numFmtId="0" fontId="0" fillId="0" borderId="0" xfId="0" applyFill="1" applyAlignment="1" applyProtection="1">
      <alignment horizontal="right"/>
      <protection hidden="1"/>
    </xf>
    <xf numFmtId="164" fontId="0" fillId="0" borderId="1" xfId="0" applyNumberFormat="1" applyFont="1" applyFill="1" applyBorder="1" applyAlignment="1" applyProtection="1">
      <alignment vertical="center"/>
      <protection hidden="1"/>
    </xf>
    <xf numFmtId="0" fontId="0" fillId="0" borderId="1" xfId="0" applyFont="1" applyFill="1" applyBorder="1" applyAlignment="1" applyProtection="1">
      <alignment vertical="center"/>
      <protection hidden="1"/>
    </xf>
    <xf numFmtId="0" fontId="11" fillId="0" borderId="1" xfId="0" applyFont="1" applyFill="1" applyBorder="1" applyAlignment="1" applyProtection="1">
      <alignment horizontal="center" vertical="center" textRotation="90"/>
      <protection hidden="1"/>
    </xf>
    <xf numFmtId="164" fontId="0" fillId="0" borderId="1" xfId="0" applyNumberFormat="1" applyFont="1" applyFill="1" applyBorder="1" applyAlignment="1" applyProtection="1">
      <alignment horizontal="right" vertical="center"/>
      <protection hidden="1"/>
    </xf>
    <xf numFmtId="164" fontId="0" fillId="0" borderId="4" xfId="0" applyNumberFormat="1" applyFont="1" applyFill="1" applyBorder="1" applyAlignment="1" applyProtection="1">
      <alignment vertical="center"/>
      <protection hidden="1"/>
    </xf>
  </cellXfs>
  <cellStyles count="5">
    <cellStyle name="40% — акцент1" xfId="3" builtinId="31"/>
    <cellStyle name="Денежный" xfId="1" builtinId="4"/>
    <cellStyle name="Обычный" xfId="0" builtinId="0"/>
    <cellStyle name="Обычный 2" xfId="4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pn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19.jpeg"/><Relationship Id="rId1" Type="http://schemas.openxmlformats.org/officeDocument/2006/relationships/image" Target="../media/image18.pn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28.png"/><Relationship Id="rId7" Type="http://schemas.openxmlformats.org/officeDocument/2006/relationships/image" Target="../media/image32.jpe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jpe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0</xdr:row>
      <xdr:rowOff>9525</xdr:rowOff>
    </xdr:from>
    <xdr:to>
      <xdr:col>4</xdr:col>
      <xdr:colOff>571499</xdr:colOff>
      <xdr:row>2</xdr:row>
      <xdr:rowOff>171449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9525"/>
          <a:ext cx="4905374" cy="9810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161925</xdr:rowOff>
    </xdr:from>
    <xdr:to>
      <xdr:col>1</xdr:col>
      <xdr:colOff>1587246</xdr:colOff>
      <xdr:row>10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676400"/>
          <a:ext cx="1568196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19</xdr:row>
      <xdr:rowOff>187701</xdr:rowOff>
    </xdr:from>
    <xdr:to>
      <xdr:col>1</xdr:col>
      <xdr:colOff>1571626</xdr:colOff>
      <xdr:row>25</xdr:row>
      <xdr:rowOff>142874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55" b="8846"/>
        <a:stretch/>
      </xdr:blipFill>
      <xdr:spPr>
        <a:xfrm>
          <a:off x="695326" y="4369176"/>
          <a:ext cx="1485900" cy="109817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28</xdr:row>
      <xdr:rowOff>57150</xdr:rowOff>
    </xdr:from>
    <xdr:to>
      <xdr:col>1</xdr:col>
      <xdr:colOff>1504950</xdr:colOff>
      <xdr:row>33</xdr:row>
      <xdr:rowOff>137788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2" t="4396" r="8887" b="13573"/>
        <a:stretch/>
      </xdr:blipFill>
      <xdr:spPr>
        <a:xfrm>
          <a:off x="847726" y="5953125"/>
          <a:ext cx="1266824" cy="103313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35</xdr:row>
      <xdr:rowOff>123825</xdr:rowOff>
    </xdr:from>
    <xdr:to>
      <xdr:col>1</xdr:col>
      <xdr:colOff>1586703</xdr:colOff>
      <xdr:row>40</xdr:row>
      <xdr:rowOff>47625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" t="9934" r="3232" b="4305"/>
        <a:stretch/>
      </xdr:blipFill>
      <xdr:spPr>
        <a:xfrm>
          <a:off x="714375" y="7353300"/>
          <a:ext cx="1481928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43</xdr:row>
      <xdr:rowOff>38100</xdr:rowOff>
    </xdr:from>
    <xdr:to>
      <xdr:col>1</xdr:col>
      <xdr:colOff>1591896</xdr:colOff>
      <xdr:row>49</xdr:row>
      <xdr:rowOff>28575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791575"/>
          <a:ext cx="1487120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51</xdr:row>
      <xdr:rowOff>5288</xdr:rowOff>
    </xdr:from>
    <xdr:to>
      <xdr:col>1</xdr:col>
      <xdr:colOff>1533525</xdr:colOff>
      <xdr:row>55</xdr:row>
      <xdr:rowOff>152399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4" t="5999" r="4000" b="4000"/>
        <a:stretch/>
      </xdr:blipFill>
      <xdr:spPr>
        <a:xfrm>
          <a:off x="723900" y="10282763"/>
          <a:ext cx="1419225" cy="909111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12</xdr:row>
      <xdr:rowOff>39641</xdr:rowOff>
    </xdr:from>
    <xdr:to>
      <xdr:col>1</xdr:col>
      <xdr:colOff>1219201</xdr:colOff>
      <xdr:row>15</xdr:row>
      <xdr:rowOff>171449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38" t="8622" r="17650" b="11141"/>
        <a:stretch/>
      </xdr:blipFill>
      <xdr:spPr>
        <a:xfrm>
          <a:off x="1123951" y="3078116"/>
          <a:ext cx="704850" cy="703308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57</xdr:row>
      <xdr:rowOff>38101</xdr:rowOff>
    </xdr:from>
    <xdr:to>
      <xdr:col>1</xdr:col>
      <xdr:colOff>1281914</xdr:colOff>
      <xdr:row>61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6" y="11458576"/>
          <a:ext cx="929488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0</xdr:row>
      <xdr:rowOff>38100</xdr:rowOff>
    </xdr:from>
    <xdr:to>
      <xdr:col>4</xdr:col>
      <xdr:colOff>447684</xdr:colOff>
      <xdr:row>2</xdr:row>
      <xdr:rowOff>171452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38100"/>
          <a:ext cx="4762509" cy="952502"/>
        </a:xfrm>
        <a:prstGeom prst="rect">
          <a:avLst/>
        </a:prstGeom>
      </xdr:spPr>
    </xdr:pic>
    <xdr:clientData/>
  </xdr:twoCellAnchor>
  <xdr:twoCellAnchor editAs="oneCell">
    <xdr:from>
      <xdr:col>1</xdr:col>
      <xdr:colOff>54182</xdr:colOff>
      <xdr:row>5</xdr:row>
      <xdr:rowOff>85725</xdr:rowOff>
    </xdr:from>
    <xdr:to>
      <xdr:col>1</xdr:col>
      <xdr:colOff>1581150</xdr:colOff>
      <xdr:row>11</xdr:row>
      <xdr:rowOff>152401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28"/>
        <a:stretch/>
      </xdr:blipFill>
      <xdr:spPr>
        <a:xfrm>
          <a:off x="663782" y="1790700"/>
          <a:ext cx="1526968" cy="120967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78501</xdr:rowOff>
    </xdr:from>
    <xdr:to>
      <xdr:col>1</xdr:col>
      <xdr:colOff>1590675</xdr:colOff>
      <xdr:row>19</xdr:row>
      <xdr:rowOff>155059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2714" r="1286" b="1857"/>
        <a:stretch/>
      </xdr:blipFill>
      <xdr:spPr>
        <a:xfrm>
          <a:off x="647700" y="3497976"/>
          <a:ext cx="1552575" cy="102905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21</xdr:row>
      <xdr:rowOff>38100</xdr:rowOff>
    </xdr:from>
    <xdr:to>
      <xdr:col>1</xdr:col>
      <xdr:colOff>1374088</xdr:colOff>
      <xdr:row>28</xdr:row>
      <xdr:rowOff>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3" t="3750" r="7500" b="3750"/>
        <a:stretch/>
      </xdr:blipFill>
      <xdr:spPr>
        <a:xfrm>
          <a:off x="752475" y="4791075"/>
          <a:ext cx="1231213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</xdr:row>
      <xdr:rowOff>85725</xdr:rowOff>
    </xdr:from>
    <xdr:to>
      <xdr:col>1</xdr:col>
      <xdr:colOff>1562100</xdr:colOff>
      <xdr:row>38</xdr:row>
      <xdr:rowOff>115019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50" t="14993" r="15254" b="13298"/>
        <a:stretch/>
      </xdr:blipFill>
      <xdr:spPr>
        <a:xfrm>
          <a:off x="638175" y="6553200"/>
          <a:ext cx="1533525" cy="15532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47625</xdr:rowOff>
    </xdr:from>
    <xdr:ext cx="4572009" cy="914402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47625"/>
          <a:ext cx="4572009" cy="914402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4</xdr:row>
      <xdr:rowOff>95249</xdr:rowOff>
    </xdr:from>
    <xdr:ext cx="781050" cy="7981951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645"/>
        <a:stretch/>
      </xdr:blipFill>
      <xdr:spPr>
        <a:xfrm>
          <a:off x="1019175" y="857249"/>
          <a:ext cx="781050" cy="7981951"/>
        </a:xfrm>
        <a:prstGeom prst="rect">
          <a:avLst/>
        </a:prstGeom>
      </xdr:spPr>
    </xdr:pic>
    <xdr:clientData/>
  </xdr:oneCellAnchor>
  <xdr:oneCellAnchor>
    <xdr:from>
      <xdr:col>1</xdr:col>
      <xdr:colOff>230321</xdr:colOff>
      <xdr:row>49</xdr:row>
      <xdr:rowOff>19049</xdr:rowOff>
    </xdr:from>
    <xdr:ext cx="1150803" cy="2752729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958" y="10154512"/>
          <a:ext cx="2752729" cy="1150803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0</xdr:row>
      <xdr:rowOff>19050</xdr:rowOff>
    </xdr:from>
    <xdr:to>
      <xdr:col>4</xdr:col>
      <xdr:colOff>571499</xdr:colOff>
      <xdr:row>3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9050"/>
          <a:ext cx="4952999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66675</xdr:rowOff>
    </xdr:from>
    <xdr:to>
      <xdr:col>1</xdr:col>
      <xdr:colOff>1499616</xdr:colOff>
      <xdr:row>15</xdr:row>
      <xdr:rowOff>46863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81150"/>
          <a:ext cx="1423416" cy="2075688"/>
        </a:xfrm>
        <a:prstGeom prst="rect">
          <a:avLst/>
        </a:prstGeom>
      </xdr:spPr>
    </xdr:pic>
    <xdr:clientData/>
  </xdr:twoCellAnchor>
  <xdr:twoCellAnchor editAs="oneCell">
    <xdr:from>
      <xdr:col>1</xdr:col>
      <xdr:colOff>286247</xdr:colOff>
      <xdr:row>17</xdr:row>
      <xdr:rowOff>13634</xdr:rowOff>
    </xdr:from>
    <xdr:to>
      <xdr:col>1</xdr:col>
      <xdr:colOff>1381125</xdr:colOff>
      <xdr:row>22</xdr:row>
      <xdr:rowOff>167537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47" y="4004609"/>
          <a:ext cx="1094878" cy="1106403"/>
        </a:xfrm>
        <a:prstGeom prst="rect">
          <a:avLst/>
        </a:prstGeom>
      </xdr:spPr>
    </xdr:pic>
    <xdr:clientData/>
  </xdr:twoCellAnchor>
  <xdr:twoCellAnchor editAs="oneCell">
    <xdr:from>
      <xdr:col>1</xdr:col>
      <xdr:colOff>85954</xdr:colOff>
      <xdr:row>28</xdr:row>
      <xdr:rowOff>123825</xdr:rowOff>
    </xdr:from>
    <xdr:to>
      <xdr:col>1</xdr:col>
      <xdr:colOff>1589716</xdr:colOff>
      <xdr:row>35</xdr:row>
      <xdr:rowOff>9525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95554" y="6210300"/>
          <a:ext cx="150376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43</xdr:row>
      <xdr:rowOff>19050</xdr:rowOff>
    </xdr:from>
    <xdr:to>
      <xdr:col>1</xdr:col>
      <xdr:colOff>1571625</xdr:colOff>
      <xdr:row>60</xdr:row>
      <xdr:rowOff>85725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8963025"/>
          <a:ext cx="1533524" cy="33051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66</xdr:row>
      <xdr:rowOff>57150</xdr:rowOff>
    </xdr:from>
    <xdr:to>
      <xdr:col>1</xdr:col>
      <xdr:colOff>1590675</xdr:colOff>
      <xdr:row>76</xdr:row>
      <xdr:rowOff>180975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3382625"/>
          <a:ext cx="1562100" cy="2028825"/>
        </a:xfrm>
        <a:prstGeom prst="rect">
          <a:avLst/>
        </a:prstGeom>
      </xdr:spPr>
    </xdr:pic>
    <xdr:clientData/>
  </xdr:twoCellAnchor>
  <xdr:twoCellAnchor editAs="oneCell">
    <xdr:from>
      <xdr:col>1</xdr:col>
      <xdr:colOff>89957</xdr:colOff>
      <xdr:row>83</xdr:row>
      <xdr:rowOff>47625</xdr:rowOff>
    </xdr:from>
    <xdr:to>
      <xdr:col>1</xdr:col>
      <xdr:colOff>1428750</xdr:colOff>
      <xdr:row>87</xdr:row>
      <xdr:rowOff>146277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557" y="16611600"/>
          <a:ext cx="1338793" cy="8606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38099</xdr:rowOff>
    </xdr:from>
    <xdr:to>
      <xdr:col>3</xdr:col>
      <xdr:colOff>542924</xdr:colOff>
      <xdr:row>2</xdr:row>
      <xdr:rowOff>180974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38099"/>
          <a:ext cx="4810124" cy="962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209552</xdr:colOff>
      <xdr:row>26</xdr:row>
      <xdr:rowOff>38100</xdr:rowOff>
    </xdr:from>
    <xdr:to>
      <xdr:col>1</xdr:col>
      <xdr:colOff>1421660</xdr:colOff>
      <xdr:row>34</xdr:row>
      <xdr:rowOff>9526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599"/>
        <a:stretch/>
      </xdr:blipFill>
      <xdr:spPr>
        <a:xfrm>
          <a:off x="819152" y="5724525"/>
          <a:ext cx="1212108" cy="14954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35</xdr:row>
      <xdr:rowOff>180975</xdr:rowOff>
    </xdr:from>
    <xdr:to>
      <xdr:col>1</xdr:col>
      <xdr:colOff>1560919</xdr:colOff>
      <xdr:row>53</xdr:row>
      <xdr:rowOff>57150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" t="2167" r="2235" b="1735"/>
        <a:stretch/>
      </xdr:blipFill>
      <xdr:spPr>
        <a:xfrm>
          <a:off x="685801" y="5505450"/>
          <a:ext cx="1484718" cy="33051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55</xdr:row>
      <xdr:rowOff>57149</xdr:rowOff>
    </xdr:from>
    <xdr:to>
      <xdr:col>1</xdr:col>
      <xdr:colOff>1581150</xdr:colOff>
      <xdr:row>74</xdr:row>
      <xdr:rowOff>109568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546"/>
        <a:stretch/>
      </xdr:blipFill>
      <xdr:spPr>
        <a:xfrm>
          <a:off x="666752" y="9191624"/>
          <a:ext cx="1523998" cy="367191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80</xdr:row>
      <xdr:rowOff>104775</xdr:rowOff>
    </xdr:from>
    <xdr:to>
      <xdr:col>1</xdr:col>
      <xdr:colOff>1530132</xdr:colOff>
      <xdr:row>93</xdr:row>
      <xdr:rowOff>5751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4001750"/>
          <a:ext cx="1406306" cy="2377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107635</xdr:rowOff>
    </xdr:from>
    <xdr:to>
      <xdr:col>6</xdr:col>
      <xdr:colOff>66674</xdr:colOff>
      <xdr:row>2</xdr:row>
      <xdr:rowOff>123827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35"/>
          <a:ext cx="8353424" cy="835342"/>
        </a:xfrm>
        <a:prstGeom prst="rect">
          <a:avLst/>
        </a:prstGeom>
      </xdr:spPr>
    </xdr:pic>
    <xdr:clientData/>
  </xdr:twoCellAnchor>
  <xdr:oneCellAnchor>
    <xdr:from>
      <xdr:col>1</xdr:col>
      <xdr:colOff>295275</xdr:colOff>
      <xdr:row>18</xdr:row>
      <xdr:rowOff>38100</xdr:rowOff>
    </xdr:from>
    <xdr:ext cx="939613" cy="1228725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6" t="9453" r="17377" b="5970"/>
        <a:stretch/>
      </xdr:blipFill>
      <xdr:spPr>
        <a:xfrm>
          <a:off x="904875" y="25374600"/>
          <a:ext cx="939613" cy="1228725"/>
        </a:xfrm>
        <a:prstGeom prst="rect">
          <a:avLst/>
        </a:prstGeom>
      </xdr:spPr>
    </xdr:pic>
    <xdr:clientData/>
  </xdr:oneCellAnchor>
  <xdr:oneCellAnchor>
    <xdr:from>
      <xdr:col>1</xdr:col>
      <xdr:colOff>35700</xdr:colOff>
      <xdr:row>4</xdr:row>
      <xdr:rowOff>45225</xdr:rowOff>
    </xdr:from>
    <xdr:ext cx="1552728" cy="120255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00" y="22733775"/>
          <a:ext cx="1552728" cy="1202550"/>
        </a:xfrm>
        <a:prstGeom prst="rect">
          <a:avLst/>
        </a:prstGeom>
      </xdr:spPr>
    </xdr:pic>
    <xdr:clientData/>
  </xdr:oneCellAnchor>
  <xdr:oneCellAnchor>
    <xdr:from>
      <xdr:col>1</xdr:col>
      <xdr:colOff>257175</xdr:colOff>
      <xdr:row>11</xdr:row>
      <xdr:rowOff>38511</xdr:rowOff>
    </xdr:from>
    <xdr:ext cx="990600" cy="1256890"/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8" t="5159" r="16033" b="7872"/>
        <a:stretch/>
      </xdr:blipFill>
      <xdr:spPr>
        <a:xfrm>
          <a:off x="866775" y="24041511"/>
          <a:ext cx="990600" cy="125689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>
      <selection activeCell="B2" sqref="B2"/>
    </sheetView>
  </sheetViews>
  <sheetFormatPr defaultRowHeight="15" x14ac:dyDescent="0.25"/>
  <cols>
    <col min="1" max="1" width="21" customWidth="1"/>
    <col min="2" max="2" width="19" customWidth="1"/>
  </cols>
  <sheetData>
    <row r="1" spans="1:2" x14ac:dyDescent="0.25">
      <c r="A1" t="s">
        <v>362</v>
      </c>
      <c r="B1" s="20" t="e">
        <f>SUM(Орехи!G3+Сухофрукты!G3+Сладости!G3+#REF!+'Фасованная продукция'!G3)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64"/>
  <sheetViews>
    <sheetView tabSelected="1" workbookViewId="0">
      <pane xSplit="9" ySplit="4" topLeftCell="J41" activePane="bottomRight" state="frozen"/>
      <selection pane="topRight" activeCell="L1" sqref="L1"/>
      <selection pane="bottomLeft" activeCell="A12" sqref="A12"/>
      <selection pane="bottomRight" activeCell="F14" sqref="F14"/>
    </sheetView>
  </sheetViews>
  <sheetFormatPr defaultRowHeight="15" x14ac:dyDescent="0.25"/>
  <cols>
    <col min="1" max="1" width="9.140625" style="1"/>
    <col min="2" max="2" width="24.140625" style="1" customWidth="1"/>
    <col min="3" max="3" width="10.5703125" style="1" customWidth="1"/>
    <col min="4" max="4" width="58.7109375" style="1" bestFit="1" customWidth="1"/>
    <col min="5" max="6" width="10.85546875" style="1" customWidth="1"/>
    <col min="7" max="7" width="17.42578125" style="1" customWidth="1"/>
    <col min="8" max="8" width="21.85546875" style="1" customWidth="1"/>
    <col min="9" max="9" width="29" style="1" customWidth="1"/>
    <col min="10" max="16384" width="9.140625" style="1"/>
  </cols>
  <sheetData>
    <row r="1" spans="1:9" x14ac:dyDescent="0.25">
      <c r="A1" s="84"/>
      <c r="B1" s="84"/>
      <c r="C1" s="84"/>
      <c r="D1" s="84"/>
      <c r="E1" s="84"/>
      <c r="F1" s="84"/>
      <c r="G1" s="23"/>
      <c r="H1" s="23"/>
      <c r="I1" s="23"/>
    </row>
    <row r="2" spans="1:9" ht="50.1" customHeight="1" x14ac:dyDescent="0.25">
      <c r="A2" s="84"/>
      <c r="B2" s="84"/>
      <c r="C2" s="84"/>
      <c r="D2" s="84"/>
      <c r="E2" s="84"/>
      <c r="F2" s="84"/>
      <c r="G2" s="88" t="s">
        <v>154</v>
      </c>
      <c r="H2" s="89"/>
      <c r="I2" s="24" t="s">
        <v>11</v>
      </c>
    </row>
    <row r="3" spans="1:9" ht="15" customHeight="1" x14ac:dyDescent="0.25">
      <c r="A3" s="84"/>
      <c r="B3" s="84"/>
      <c r="C3" s="84"/>
      <c r="D3" s="84"/>
      <c r="E3" s="84"/>
      <c r="F3" s="84"/>
      <c r="G3" s="90">
        <f>SUM(H12+H18+H28+H35+H42+H51+H57+H64)</f>
        <v>0</v>
      </c>
      <c r="H3" s="91"/>
      <c r="I3" s="85">
        <f>SUM(G3+Сухофрукты!G3+Сладости!G3+'Специи и приправы'!G3+'Фасованная продукция'!G3)</f>
        <v>0</v>
      </c>
    </row>
    <row r="4" spans="1:9" s="2" customFormat="1" ht="39.950000000000003" customHeight="1" x14ac:dyDescent="0.25">
      <c r="A4" s="24" t="s">
        <v>0</v>
      </c>
      <c r="B4" s="24" t="s">
        <v>3</v>
      </c>
      <c r="C4" s="24" t="s">
        <v>1</v>
      </c>
      <c r="D4" s="24" t="s">
        <v>2</v>
      </c>
      <c r="E4" s="24" t="s">
        <v>12</v>
      </c>
      <c r="F4" s="24" t="s">
        <v>6</v>
      </c>
      <c r="G4" s="24" t="s">
        <v>151</v>
      </c>
      <c r="H4" s="24" t="s">
        <v>10</v>
      </c>
      <c r="I4" s="86"/>
    </row>
    <row r="5" spans="1:9" ht="15" customHeight="1" x14ac:dyDescent="0.25">
      <c r="A5" s="27" t="s">
        <v>290</v>
      </c>
      <c r="B5" s="81"/>
      <c r="C5" s="83" t="s">
        <v>233</v>
      </c>
      <c r="D5" s="28" t="s">
        <v>240</v>
      </c>
      <c r="E5" s="29" t="s">
        <v>176</v>
      </c>
      <c r="F5" s="30">
        <v>0</v>
      </c>
      <c r="G5" s="31">
        <v>650</v>
      </c>
      <c r="H5" s="33">
        <f>G5*F5</f>
        <v>0</v>
      </c>
      <c r="I5" s="34"/>
    </row>
    <row r="6" spans="1:9" x14ac:dyDescent="0.25">
      <c r="A6" s="27" t="s">
        <v>291</v>
      </c>
      <c r="B6" s="81"/>
      <c r="C6" s="83"/>
      <c r="D6" s="28" t="s">
        <v>241</v>
      </c>
      <c r="E6" s="29" t="s">
        <v>176</v>
      </c>
      <c r="F6" s="30">
        <v>0</v>
      </c>
      <c r="G6" s="31">
        <v>520</v>
      </c>
      <c r="H6" s="33">
        <f t="shared" ref="H6:H11" si="0">G6*F6</f>
        <v>0</v>
      </c>
      <c r="I6" s="34"/>
    </row>
    <row r="7" spans="1:9" x14ac:dyDescent="0.25">
      <c r="A7" s="27" t="s">
        <v>292</v>
      </c>
      <c r="B7" s="81"/>
      <c r="C7" s="83"/>
      <c r="D7" s="23" t="s">
        <v>245</v>
      </c>
      <c r="E7" s="29" t="s">
        <v>176</v>
      </c>
      <c r="F7" s="30">
        <v>0</v>
      </c>
      <c r="G7" s="31">
        <v>990</v>
      </c>
      <c r="H7" s="33">
        <f t="shared" si="0"/>
        <v>0</v>
      </c>
      <c r="I7" s="34"/>
    </row>
    <row r="8" spans="1:9" x14ac:dyDescent="0.25">
      <c r="A8" s="27" t="s">
        <v>293</v>
      </c>
      <c r="B8" s="81"/>
      <c r="C8" s="83"/>
      <c r="D8" s="28" t="s">
        <v>242</v>
      </c>
      <c r="E8" s="29" t="s">
        <v>176</v>
      </c>
      <c r="F8" s="30">
        <v>0</v>
      </c>
      <c r="G8" s="31">
        <v>1190</v>
      </c>
      <c r="H8" s="33">
        <f t="shared" si="0"/>
        <v>0</v>
      </c>
      <c r="I8" s="34"/>
    </row>
    <row r="9" spans="1:9" x14ac:dyDescent="0.25">
      <c r="A9" s="27" t="s">
        <v>294</v>
      </c>
      <c r="B9" s="81"/>
      <c r="C9" s="83"/>
      <c r="D9" s="28" t="s">
        <v>243</v>
      </c>
      <c r="E9" s="29" t="s">
        <v>176</v>
      </c>
      <c r="F9" s="30">
        <v>0</v>
      </c>
      <c r="G9" s="31">
        <v>480</v>
      </c>
      <c r="H9" s="33">
        <f t="shared" si="0"/>
        <v>0</v>
      </c>
      <c r="I9" s="34"/>
    </row>
    <row r="10" spans="1:9" x14ac:dyDescent="0.25">
      <c r="A10" s="27" t="s">
        <v>295</v>
      </c>
      <c r="B10" s="81"/>
      <c r="C10" s="83"/>
      <c r="D10" s="28" t="s">
        <v>244</v>
      </c>
      <c r="E10" s="29" t="s">
        <v>176</v>
      </c>
      <c r="F10" s="30">
        <v>0</v>
      </c>
      <c r="G10" s="31">
        <v>190</v>
      </c>
      <c r="H10" s="33">
        <f t="shared" si="0"/>
        <v>0</v>
      </c>
      <c r="I10" s="34"/>
    </row>
    <row r="11" spans="1:9" x14ac:dyDescent="0.25">
      <c r="A11" s="27" t="s">
        <v>296</v>
      </c>
      <c r="B11" s="81"/>
      <c r="C11" s="83"/>
      <c r="D11" s="28" t="s">
        <v>239</v>
      </c>
      <c r="E11" s="29" t="s">
        <v>175</v>
      </c>
      <c r="F11" s="30">
        <v>0</v>
      </c>
      <c r="G11" s="31">
        <v>590</v>
      </c>
      <c r="H11" s="33">
        <f t="shared" si="0"/>
        <v>0</v>
      </c>
      <c r="I11" s="34"/>
    </row>
    <row r="12" spans="1:9" s="10" customFormat="1" x14ac:dyDescent="0.25">
      <c r="A12" s="35"/>
      <c r="B12" s="35"/>
      <c r="C12" s="35"/>
      <c r="D12" s="35"/>
      <c r="E12" s="35"/>
      <c r="F12" s="36">
        <f>SUM(F5:F11)</f>
        <v>0</v>
      </c>
      <c r="G12" s="35"/>
      <c r="H12" s="37">
        <f>SUM(H5:H11)</f>
        <v>0</v>
      </c>
      <c r="I12" s="38"/>
    </row>
    <row r="13" spans="1:9" ht="15" customHeight="1" x14ac:dyDescent="0.25">
      <c r="A13" s="39" t="s">
        <v>297</v>
      </c>
      <c r="B13" s="81"/>
      <c r="C13" s="87" t="s">
        <v>234</v>
      </c>
      <c r="D13" s="28" t="s">
        <v>246</v>
      </c>
      <c r="E13" s="29" t="s">
        <v>251</v>
      </c>
      <c r="F13" s="30">
        <v>0</v>
      </c>
      <c r="G13" s="40">
        <v>670</v>
      </c>
      <c r="H13" s="33">
        <f>G13*F13</f>
        <v>0</v>
      </c>
      <c r="I13" s="34"/>
    </row>
    <row r="14" spans="1:9" x14ac:dyDescent="0.25">
      <c r="A14" s="39" t="s">
        <v>298</v>
      </c>
      <c r="B14" s="81"/>
      <c r="C14" s="87"/>
      <c r="D14" s="28" t="s">
        <v>248</v>
      </c>
      <c r="E14" s="29" t="s">
        <v>238</v>
      </c>
      <c r="F14" s="30">
        <v>0</v>
      </c>
      <c r="G14" s="40">
        <v>1790</v>
      </c>
      <c r="H14" s="33">
        <f t="shared" ref="H14:H17" si="1">G14*F14</f>
        <v>0</v>
      </c>
      <c r="I14" s="34"/>
    </row>
    <row r="15" spans="1:9" x14ac:dyDescent="0.25">
      <c r="A15" s="39" t="s">
        <v>299</v>
      </c>
      <c r="B15" s="81"/>
      <c r="C15" s="87"/>
      <c r="D15" s="28" t="s">
        <v>247</v>
      </c>
      <c r="E15" s="29" t="s">
        <v>250</v>
      </c>
      <c r="F15" s="30">
        <v>0</v>
      </c>
      <c r="G15" s="40">
        <v>1790</v>
      </c>
      <c r="H15" s="33">
        <f t="shared" si="1"/>
        <v>0</v>
      </c>
      <c r="I15" s="34"/>
    </row>
    <row r="16" spans="1:9" x14ac:dyDescent="0.25">
      <c r="A16" s="39" t="s">
        <v>300</v>
      </c>
      <c r="B16" s="81"/>
      <c r="C16" s="87"/>
      <c r="D16" s="28" t="s">
        <v>364</v>
      </c>
      <c r="E16" s="80" t="s">
        <v>545</v>
      </c>
      <c r="F16" s="30">
        <v>0</v>
      </c>
      <c r="G16" s="40">
        <v>2400</v>
      </c>
      <c r="H16" s="33">
        <f t="shared" si="1"/>
        <v>0</v>
      </c>
      <c r="I16" s="34"/>
    </row>
    <row r="17" spans="1:9" x14ac:dyDescent="0.25">
      <c r="A17" s="39" t="s">
        <v>363</v>
      </c>
      <c r="B17" s="81"/>
      <c r="C17" s="87"/>
      <c r="D17" s="28" t="s">
        <v>249</v>
      </c>
      <c r="E17" s="29" t="s">
        <v>238</v>
      </c>
      <c r="F17" s="30">
        <v>0</v>
      </c>
      <c r="G17" s="40">
        <v>1200</v>
      </c>
      <c r="H17" s="33">
        <f t="shared" si="1"/>
        <v>0</v>
      </c>
      <c r="I17" s="34"/>
    </row>
    <row r="18" spans="1:9" s="10" customFormat="1" x14ac:dyDescent="0.25">
      <c r="A18" s="35"/>
      <c r="B18" s="35"/>
      <c r="C18" s="35"/>
      <c r="D18" s="35"/>
      <c r="E18" s="35"/>
      <c r="F18" s="36">
        <f>SUM(F13:F17)</f>
        <v>0</v>
      </c>
      <c r="G18" s="35"/>
      <c r="H18" s="37">
        <f>SUM(H13:H17)</f>
        <v>0</v>
      </c>
      <c r="I18" s="38"/>
    </row>
    <row r="19" spans="1:9" ht="15" customHeight="1" x14ac:dyDescent="0.25">
      <c r="A19" s="41" t="s">
        <v>301</v>
      </c>
      <c r="B19" s="81"/>
      <c r="C19" s="82" t="s">
        <v>235</v>
      </c>
      <c r="D19" s="28" t="s">
        <v>252</v>
      </c>
      <c r="E19" s="29" t="s">
        <v>175</v>
      </c>
      <c r="F19" s="30">
        <v>0</v>
      </c>
      <c r="G19" s="31">
        <v>700</v>
      </c>
      <c r="H19" s="33">
        <f>G19*F19</f>
        <v>0</v>
      </c>
      <c r="I19" s="34"/>
    </row>
    <row r="20" spans="1:9" x14ac:dyDescent="0.25">
      <c r="A20" s="41" t="s">
        <v>302</v>
      </c>
      <c r="B20" s="81"/>
      <c r="C20" s="82"/>
      <c r="D20" s="28" t="s">
        <v>253</v>
      </c>
      <c r="E20" s="29" t="s">
        <v>175</v>
      </c>
      <c r="F20" s="30">
        <v>0</v>
      </c>
      <c r="G20" s="31">
        <v>680</v>
      </c>
      <c r="H20" s="33">
        <f t="shared" ref="H20:H27" si="2">G20*F20</f>
        <v>0</v>
      </c>
      <c r="I20" s="34"/>
    </row>
    <row r="21" spans="1:9" x14ac:dyDescent="0.25">
      <c r="A21" s="41" t="s">
        <v>303</v>
      </c>
      <c r="B21" s="81"/>
      <c r="C21" s="82"/>
      <c r="D21" s="42" t="s">
        <v>255</v>
      </c>
      <c r="E21" s="29" t="s">
        <v>175</v>
      </c>
      <c r="F21" s="30">
        <v>0</v>
      </c>
      <c r="G21" s="31">
        <v>650</v>
      </c>
      <c r="H21" s="33">
        <f t="shared" si="2"/>
        <v>0</v>
      </c>
      <c r="I21" s="34"/>
    </row>
    <row r="22" spans="1:9" x14ac:dyDescent="0.25">
      <c r="A22" s="41" t="s">
        <v>304</v>
      </c>
      <c r="B22" s="81"/>
      <c r="C22" s="82"/>
      <c r="D22" s="28" t="s">
        <v>257</v>
      </c>
      <c r="E22" s="29" t="s">
        <v>175</v>
      </c>
      <c r="F22" s="30">
        <v>0</v>
      </c>
      <c r="G22" s="31">
        <v>725</v>
      </c>
      <c r="H22" s="33">
        <f t="shared" si="2"/>
        <v>0</v>
      </c>
      <c r="I22" s="34"/>
    </row>
    <row r="23" spans="1:9" x14ac:dyDescent="0.25">
      <c r="A23" s="41" t="s">
        <v>305</v>
      </c>
      <c r="B23" s="81"/>
      <c r="C23" s="82"/>
      <c r="D23" s="42" t="s">
        <v>258</v>
      </c>
      <c r="E23" s="29" t="s">
        <v>175</v>
      </c>
      <c r="F23" s="30">
        <v>0</v>
      </c>
      <c r="G23" s="31">
        <v>710</v>
      </c>
      <c r="H23" s="33">
        <f t="shared" si="2"/>
        <v>0</v>
      </c>
      <c r="I23" s="34"/>
    </row>
    <row r="24" spans="1:9" x14ac:dyDescent="0.25">
      <c r="A24" s="41" t="s">
        <v>306</v>
      </c>
      <c r="B24" s="81"/>
      <c r="C24" s="82"/>
      <c r="D24" s="28" t="s">
        <v>254</v>
      </c>
      <c r="E24" s="29" t="s">
        <v>175</v>
      </c>
      <c r="F24" s="30">
        <v>0</v>
      </c>
      <c r="G24" s="31">
        <v>725</v>
      </c>
      <c r="H24" s="33">
        <f t="shared" si="2"/>
        <v>0</v>
      </c>
      <c r="I24" s="34"/>
    </row>
    <row r="25" spans="1:9" x14ac:dyDescent="0.25">
      <c r="A25" s="41" t="s">
        <v>307</v>
      </c>
      <c r="B25" s="81"/>
      <c r="C25" s="82"/>
      <c r="D25" s="42" t="s">
        <v>256</v>
      </c>
      <c r="E25" s="29" t="s">
        <v>175</v>
      </c>
      <c r="F25" s="30">
        <v>0</v>
      </c>
      <c r="G25" s="31">
        <v>680</v>
      </c>
      <c r="H25" s="33">
        <f t="shared" si="2"/>
        <v>0</v>
      </c>
      <c r="I25" s="34"/>
    </row>
    <row r="26" spans="1:9" x14ac:dyDescent="0.25">
      <c r="A26" s="41" t="s">
        <v>308</v>
      </c>
      <c r="B26" s="81"/>
      <c r="C26" s="82"/>
      <c r="D26" s="28" t="s">
        <v>126</v>
      </c>
      <c r="E26" s="29" t="s">
        <v>259</v>
      </c>
      <c r="F26" s="30">
        <v>0</v>
      </c>
      <c r="G26" s="31">
        <v>575</v>
      </c>
      <c r="H26" s="33">
        <f t="shared" si="2"/>
        <v>0</v>
      </c>
      <c r="I26" s="34"/>
    </row>
    <row r="27" spans="1:9" x14ac:dyDescent="0.25">
      <c r="A27" s="41" t="s">
        <v>309</v>
      </c>
      <c r="B27" s="81"/>
      <c r="C27" s="82"/>
      <c r="D27" s="28" t="s">
        <v>264</v>
      </c>
      <c r="E27" s="29" t="s">
        <v>259</v>
      </c>
      <c r="F27" s="30">
        <v>0</v>
      </c>
      <c r="G27" s="31">
        <v>575</v>
      </c>
      <c r="H27" s="33">
        <f t="shared" si="2"/>
        <v>0</v>
      </c>
      <c r="I27" s="34"/>
    </row>
    <row r="28" spans="1:9" s="10" customFormat="1" x14ac:dyDescent="0.25">
      <c r="A28" s="35"/>
      <c r="B28" s="35"/>
      <c r="C28" s="35"/>
      <c r="D28" s="35"/>
      <c r="E28" s="35"/>
      <c r="F28" s="36">
        <f>SUM(F19:F27)</f>
        <v>0</v>
      </c>
      <c r="G28" s="35"/>
      <c r="H28" s="37">
        <f>SUM(H19:H27)</f>
        <v>0</v>
      </c>
      <c r="I28" s="38"/>
    </row>
    <row r="29" spans="1:9" ht="15" customHeight="1" x14ac:dyDescent="0.25">
      <c r="A29" s="43" t="s">
        <v>310</v>
      </c>
      <c r="B29" s="81"/>
      <c r="C29" s="83" t="s">
        <v>236</v>
      </c>
      <c r="D29" s="42" t="s">
        <v>260</v>
      </c>
      <c r="E29" s="29" t="s">
        <v>176</v>
      </c>
      <c r="F29" s="30">
        <v>0</v>
      </c>
      <c r="G29" s="26">
        <v>380</v>
      </c>
      <c r="H29" s="33">
        <f>G29*F29</f>
        <v>0</v>
      </c>
      <c r="I29" s="34"/>
    </row>
    <row r="30" spans="1:9" x14ac:dyDescent="0.25">
      <c r="A30" s="43" t="s">
        <v>311</v>
      </c>
      <c r="B30" s="81"/>
      <c r="C30" s="83"/>
      <c r="D30" s="42" t="s">
        <v>261</v>
      </c>
      <c r="E30" s="29" t="s">
        <v>175</v>
      </c>
      <c r="F30" s="30">
        <v>0</v>
      </c>
      <c r="G30" s="26">
        <v>620</v>
      </c>
      <c r="H30" s="33">
        <f t="shared" ref="H30:H34" si="3">G30*F30</f>
        <v>0</v>
      </c>
      <c r="I30" s="34"/>
    </row>
    <row r="31" spans="1:9" x14ac:dyDescent="0.25">
      <c r="A31" s="43" t="s">
        <v>312</v>
      </c>
      <c r="B31" s="81"/>
      <c r="C31" s="83"/>
      <c r="D31" s="42" t="s">
        <v>262</v>
      </c>
      <c r="E31" s="29" t="s">
        <v>175</v>
      </c>
      <c r="F31" s="30">
        <v>0</v>
      </c>
      <c r="G31" s="26">
        <v>640</v>
      </c>
      <c r="H31" s="33">
        <f t="shared" si="3"/>
        <v>0</v>
      </c>
      <c r="I31" s="34"/>
    </row>
    <row r="32" spans="1:9" x14ac:dyDescent="0.25">
      <c r="A32" s="43" t="s">
        <v>313</v>
      </c>
      <c r="B32" s="81"/>
      <c r="C32" s="83"/>
      <c r="D32" s="42" t="s">
        <v>263</v>
      </c>
      <c r="E32" s="29" t="s">
        <v>175</v>
      </c>
      <c r="F32" s="30">
        <v>0</v>
      </c>
      <c r="G32" s="26">
        <v>660</v>
      </c>
      <c r="H32" s="33">
        <f t="shared" si="3"/>
        <v>0</v>
      </c>
      <c r="I32" s="34"/>
    </row>
    <row r="33" spans="1:9" x14ac:dyDescent="0.25">
      <c r="A33" s="43" t="s">
        <v>314</v>
      </c>
      <c r="B33" s="81"/>
      <c r="C33" s="83"/>
      <c r="D33" s="42" t="s">
        <v>128</v>
      </c>
      <c r="E33" s="29" t="s">
        <v>259</v>
      </c>
      <c r="F33" s="30">
        <v>0</v>
      </c>
      <c r="G33" s="26">
        <v>575</v>
      </c>
      <c r="H33" s="33">
        <f t="shared" si="3"/>
        <v>0</v>
      </c>
      <c r="I33" s="34"/>
    </row>
    <row r="34" spans="1:9" x14ac:dyDescent="0.25">
      <c r="A34" s="43" t="s">
        <v>315</v>
      </c>
      <c r="B34" s="81"/>
      <c r="C34" s="83"/>
      <c r="D34" s="42" t="s">
        <v>265</v>
      </c>
      <c r="E34" s="29" t="s">
        <v>259</v>
      </c>
      <c r="F34" s="30">
        <v>0</v>
      </c>
      <c r="G34" s="26">
        <v>575</v>
      </c>
      <c r="H34" s="33">
        <f t="shared" si="3"/>
        <v>0</v>
      </c>
      <c r="I34" s="34"/>
    </row>
    <row r="35" spans="1:9" s="10" customFormat="1" x14ac:dyDescent="0.25">
      <c r="A35" s="35"/>
      <c r="B35" s="35"/>
      <c r="C35" s="35"/>
      <c r="D35" s="35"/>
      <c r="E35" s="35"/>
      <c r="F35" s="36">
        <f>SUM(F29:F34)</f>
        <v>0</v>
      </c>
      <c r="G35" s="35"/>
      <c r="H35" s="37">
        <f>SUM(H29:H34)</f>
        <v>0</v>
      </c>
      <c r="I35" s="38"/>
    </row>
    <row r="36" spans="1:9" x14ac:dyDescent="0.25">
      <c r="A36" s="43" t="s">
        <v>316</v>
      </c>
      <c r="B36" s="81"/>
      <c r="C36" s="83" t="s">
        <v>237</v>
      </c>
      <c r="D36" s="42" t="s">
        <v>266</v>
      </c>
      <c r="E36" s="29" t="s">
        <v>175</v>
      </c>
      <c r="F36" s="30">
        <v>0</v>
      </c>
      <c r="G36" s="44">
        <v>950</v>
      </c>
      <c r="H36" s="33">
        <f>G36*F36</f>
        <v>0</v>
      </c>
      <c r="I36" s="34"/>
    </row>
    <row r="37" spans="1:9" x14ac:dyDescent="0.25">
      <c r="A37" s="43" t="s">
        <v>317</v>
      </c>
      <c r="B37" s="81"/>
      <c r="C37" s="83"/>
      <c r="D37" s="42" t="s">
        <v>270</v>
      </c>
      <c r="E37" s="29" t="s">
        <v>175</v>
      </c>
      <c r="F37" s="30">
        <v>0</v>
      </c>
      <c r="G37" s="44">
        <v>890</v>
      </c>
      <c r="H37" s="33">
        <f t="shared" ref="H37:H41" si="4">G37*F37</f>
        <v>0</v>
      </c>
      <c r="I37" s="34"/>
    </row>
    <row r="38" spans="1:9" x14ac:dyDescent="0.25">
      <c r="A38" s="43" t="s">
        <v>318</v>
      </c>
      <c r="B38" s="81"/>
      <c r="C38" s="83"/>
      <c r="D38" s="42" t="s">
        <v>267</v>
      </c>
      <c r="E38" s="80" t="s">
        <v>545</v>
      </c>
      <c r="F38" s="30">
        <v>0</v>
      </c>
      <c r="G38" s="44">
        <v>980</v>
      </c>
      <c r="H38" s="33">
        <f t="shared" si="4"/>
        <v>0</v>
      </c>
      <c r="I38" s="34"/>
    </row>
    <row r="39" spans="1:9" x14ac:dyDescent="0.25">
      <c r="A39" s="43" t="s">
        <v>319</v>
      </c>
      <c r="B39" s="81"/>
      <c r="C39" s="83"/>
      <c r="D39" s="42" t="s">
        <v>268</v>
      </c>
      <c r="E39" s="80" t="s">
        <v>545</v>
      </c>
      <c r="F39" s="30">
        <v>0</v>
      </c>
      <c r="G39" s="44">
        <v>940</v>
      </c>
      <c r="H39" s="33">
        <f t="shared" si="4"/>
        <v>0</v>
      </c>
      <c r="I39" s="34"/>
    </row>
    <row r="40" spans="1:9" x14ac:dyDescent="0.25">
      <c r="A40" s="43" t="s">
        <v>320</v>
      </c>
      <c r="B40" s="81"/>
      <c r="C40" s="83"/>
      <c r="D40" s="42" t="s">
        <v>127</v>
      </c>
      <c r="E40" s="29" t="s">
        <v>259</v>
      </c>
      <c r="F40" s="30">
        <v>0</v>
      </c>
      <c r="G40" s="44">
        <v>620</v>
      </c>
      <c r="H40" s="33">
        <f t="shared" si="4"/>
        <v>0</v>
      </c>
      <c r="I40" s="34"/>
    </row>
    <row r="41" spans="1:9" x14ac:dyDescent="0.25">
      <c r="A41" s="43" t="s">
        <v>321</v>
      </c>
      <c r="B41" s="81"/>
      <c r="C41" s="83"/>
      <c r="D41" s="42" t="s">
        <v>269</v>
      </c>
      <c r="E41" s="29" t="s">
        <v>259</v>
      </c>
      <c r="F41" s="30">
        <v>0</v>
      </c>
      <c r="G41" s="44">
        <v>620</v>
      </c>
      <c r="H41" s="33">
        <f t="shared" si="4"/>
        <v>0</v>
      </c>
      <c r="I41" s="34"/>
    </row>
    <row r="42" spans="1:9" s="10" customFormat="1" x14ac:dyDescent="0.25">
      <c r="A42" s="35"/>
      <c r="B42" s="35"/>
      <c r="C42" s="35"/>
      <c r="D42" s="35"/>
      <c r="E42" s="35"/>
      <c r="F42" s="36">
        <f>SUM(F36:F41)</f>
        <v>0</v>
      </c>
      <c r="G42" s="35"/>
      <c r="H42" s="37">
        <f>SUM(H36:H41)</f>
        <v>0</v>
      </c>
      <c r="I42" s="38"/>
    </row>
    <row r="43" spans="1:9" x14ac:dyDescent="0.25">
      <c r="A43" s="43" t="s">
        <v>322</v>
      </c>
      <c r="B43" s="81"/>
      <c r="C43" s="83" t="s">
        <v>271</v>
      </c>
      <c r="D43" s="42" t="s">
        <v>272</v>
      </c>
      <c r="E43" s="29" t="s">
        <v>175</v>
      </c>
      <c r="F43" s="30">
        <v>0</v>
      </c>
      <c r="G43" s="26">
        <v>120</v>
      </c>
      <c r="H43" s="33">
        <f>G43*F43</f>
        <v>0</v>
      </c>
      <c r="I43" s="34"/>
    </row>
    <row r="44" spans="1:9" x14ac:dyDescent="0.25">
      <c r="A44" s="43" t="s">
        <v>323</v>
      </c>
      <c r="B44" s="81"/>
      <c r="C44" s="83"/>
      <c r="D44" s="42" t="s">
        <v>273</v>
      </c>
      <c r="E44" s="29" t="s">
        <v>175</v>
      </c>
      <c r="F44" s="30">
        <v>0</v>
      </c>
      <c r="G44" s="26">
        <v>115</v>
      </c>
      <c r="H44" s="33">
        <f t="shared" ref="H44:H50" si="5">G44*F44</f>
        <v>0</v>
      </c>
      <c r="I44" s="34"/>
    </row>
    <row r="45" spans="1:9" x14ac:dyDescent="0.25">
      <c r="A45" s="43" t="s">
        <v>324</v>
      </c>
      <c r="B45" s="81"/>
      <c r="C45" s="83"/>
      <c r="D45" s="42" t="s">
        <v>274</v>
      </c>
      <c r="E45" s="29" t="s">
        <v>175</v>
      </c>
      <c r="F45" s="30">
        <v>0</v>
      </c>
      <c r="G45" s="26">
        <v>95</v>
      </c>
      <c r="H45" s="33">
        <f t="shared" si="5"/>
        <v>0</v>
      </c>
      <c r="I45" s="34"/>
    </row>
    <row r="46" spans="1:9" x14ac:dyDescent="0.25">
      <c r="A46" s="43" t="s">
        <v>325</v>
      </c>
      <c r="B46" s="81"/>
      <c r="C46" s="83"/>
      <c r="D46" s="42" t="s">
        <v>275</v>
      </c>
      <c r="E46" s="29" t="s">
        <v>176</v>
      </c>
      <c r="F46" s="30">
        <v>0</v>
      </c>
      <c r="G46" s="26">
        <v>210</v>
      </c>
      <c r="H46" s="33">
        <f t="shared" si="5"/>
        <v>0</v>
      </c>
      <c r="I46" s="34"/>
    </row>
    <row r="47" spans="1:9" x14ac:dyDescent="0.25">
      <c r="A47" s="43" t="s">
        <v>326</v>
      </c>
      <c r="B47" s="81"/>
      <c r="C47" s="83"/>
      <c r="D47" s="42" t="s">
        <v>277</v>
      </c>
      <c r="E47" s="29" t="s">
        <v>176</v>
      </c>
      <c r="F47" s="30">
        <v>0</v>
      </c>
      <c r="G47" s="26">
        <v>170</v>
      </c>
      <c r="H47" s="33">
        <f t="shared" si="5"/>
        <v>0</v>
      </c>
      <c r="I47" s="34"/>
    </row>
    <row r="48" spans="1:9" x14ac:dyDescent="0.25">
      <c r="A48" s="43" t="s">
        <v>327</v>
      </c>
      <c r="B48" s="81"/>
      <c r="C48" s="83"/>
      <c r="D48" s="42" t="s">
        <v>278</v>
      </c>
      <c r="E48" s="80" t="s">
        <v>545</v>
      </c>
      <c r="F48" s="30">
        <v>0</v>
      </c>
      <c r="G48" s="26">
        <v>230</v>
      </c>
      <c r="H48" s="33">
        <f t="shared" si="5"/>
        <v>0</v>
      </c>
      <c r="I48" s="34"/>
    </row>
    <row r="49" spans="1:9" x14ac:dyDescent="0.25">
      <c r="A49" s="43" t="s">
        <v>328</v>
      </c>
      <c r="B49" s="81"/>
      <c r="C49" s="83"/>
      <c r="D49" s="42" t="s">
        <v>125</v>
      </c>
      <c r="E49" s="29" t="s">
        <v>259</v>
      </c>
      <c r="F49" s="30">
        <v>0</v>
      </c>
      <c r="G49" s="26">
        <v>315</v>
      </c>
      <c r="H49" s="33">
        <f t="shared" si="5"/>
        <v>0</v>
      </c>
      <c r="I49" s="34"/>
    </row>
    <row r="50" spans="1:9" x14ac:dyDescent="0.25">
      <c r="A50" s="43" t="s">
        <v>329</v>
      </c>
      <c r="B50" s="81"/>
      <c r="C50" s="83"/>
      <c r="D50" s="42" t="s">
        <v>276</v>
      </c>
      <c r="E50" s="29" t="s">
        <v>259</v>
      </c>
      <c r="F50" s="30">
        <v>0</v>
      </c>
      <c r="G50" s="26">
        <v>315</v>
      </c>
      <c r="H50" s="33">
        <f t="shared" si="5"/>
        <v>0</v>
      </c>
      <c r="I50" s="34"/>
    </row>
    <row r="51" spans="1:9" s="10" customFormat="1" x14ac:dyDescent="0.25">
      <c r="A51" s="35"/>
      <c r="B51" s="35"/>
      <c r="C51" s="35"/>
      <c r="D51" s="35"/>
      <c r="E51" s="35"/>
      <c r="F51" s="36">
        <f>SUM(F43:F50)</f>
        <v>0</v>
      </c>
      <c r="G51" s="35"/>
      <c r="H51" s="37">
        <f>SUM(H43:H50)</f>
        <v>0</v>
      </c>
      <c r="I51" s="38"/>
    </row>
    <row r="52" spans="1:9" ht="15" customHeight="1" x14ac:dyDescent="0.25">
      <c r="A52" s="39" t="s">
        <v>330</v>
      </c>
      <c r="B52" s="81"/>
      <c r="C52" s="87" t="s">
        <v>283</v>
      </c>
      <c r="D52" s="28" t="s">
        <v>284</v>
      </c>
      <c r="E52" s="29" t="s">
        <v>175</v>
      </c>
      <c r="F52" s="30">
        <v>0</v>
      </c>
      <c r="G52" s="40">
        <v>650</v>
      </c>
      <c r="H52" s="33">
        <f>G52*F52</f>
        <v>0</v>
      </c>
      <c r="I52" s="34"/>
    </row>
    <row r="53" spans="1:9" x14ac:dyDescent="0.25">
      <c r="A53" s="39" t="s">
        <v>331</v>
      </c>
      <c r="B53" s="81"/>
      <c r="C53" s="87"/>
      <c r="D53" s="28" t="s">
        <v>285</v>
      </c>
      <c r="E53" s="29" t="s">
        <v>175</v>
      </c>
      <c r="F53" s="30">
        <v>0</v>
      </c>
      <c r="G53" s="40">
        <v>790</v>
      </c>
      <c r="H53" s="33">
        <f t="shared" ref="H53:H63" si="6">G53*F53</f>
        <v>0</v>
      </c>
      <c r="I53" s="34"/>
    </row>
    <row r="54" spans="1:9" x14ac:dyDescent="0.25">
      <c r="A54" s="39" t="s">
        <v>332</v>
      </c>
      <c r="B54" s="81"/>
      <c r="C54" s="87"/>
      <c r="D54" s="28" t="s">
        <v>286</v>
      </c>
      <c r="E54" s="29" t="s">
        <v>175</v>
      </c>
      <c r="F54" s="30">
        <v>0</v>
      </c>
      <c r="G54" s="40">
        <v>980</v>
      </c>
      <c r="H54" s="33">
        <f t="shared" si="6"/>
        <v>0</v>
      </c>
      <c r="I54" s="34"/>
    </row>
    <row r="55" spans="1:9" x14ac:dyDescent="0.25">
      <c r="A55" s="39" t="s">
        <v>333</v>
      </c>
      <c r="B55" s="81"/>
      <c r="C55" s="87"/>
      <c r="D55" s="28" t="s">
        <v>287</v>
      </c>
      <c r="E55" s="80" t="s">
        <v>545</v>
      </c>
      <c r="F55" s="30">
        <v>0</v>
      </c>
      <c r="G55" s="40">
        <v>1020</v>
      </c>
      <c r="H55" s="33">
        <f t="shared" si="6"/>
        <v>0</v>
      </c>
      <c r="I55" s="34"/>
    </row>
    <row r="56" spans="1:9" x14ac:dyDescent="0.25">
      <c r="A56" s="39" t="s">
        <v>334</v>
      </c>
      <c r="B56" s="81"/>
      <c r="C56" s="87"/>
      <c r="D56" s="28" t="s">
        <v>288</v>
      </c>
      <c r="E56" s="29" t="s">
        <v>289</v>
      </c>
      <c r="F56" s="30">
        <v>0</v>
      </c>
      <c r="G56" s="40">
        <v>3700</v>
      </c>
      <c r="H56" s="33">
        <f t="shared" si="6"/>
        <v>0</v>
      </c>
      <c r="I56" s="34"/>
    </row>
    <row r="57" spans="1:9" s="10" customFormat="1" x14ac:dyDescent="0.25">
      <c r="A57" s="35"/>
      <c r="B57" s="35"/>
      <c r="C57" s="35"/>
      <c r="D57" s="35"/>
      <c r="E57" s="35"/>
      <c r="F57" s="36">
        <f>SUM(F52:F56)</f>
        <v>0</v>
      </c>
      <c r="G57" s="35"/>
      <c r="H57" s="37">
        <f>SUM(H52:H56)</f>
        <v>0</v>
      </c>
      <c r="I57" s="38"/>
    </row>
    <row r="58" spans="1:9" x14ac:dyDescent="0.25">
      <c r="A58" s="39" t="s">
        <v>335</v>
      </c>
      <c r="B58" s="81"/>
      <c r="C58" s="87" t="s">
        <v>165</v>
      </c>
      <c r="D58" s="28" t="s">
        <v>279</v>
      </c>
      <c r="E58" s="29" t="s">
        <v>52</v>
      </c>
      <c r="F58" s="30">
        <v>0</v>
      </c>
      <c r="G58" s="40">
        <v>790</v>
      </c>
      <c r="H58" s="33">
        <f t="shared" si="6"/>
        <v>0</v>
      </c>
      <c r="I58" s="34"/>
    </row>
    <row r="59" spans="1:9" x14ac:dyDescent="0.25">
      <c r="A59" s="39" t="s">
        <v>336</v>
      </c>
      <c r="B59" s="81"/>
      <c r="C59" s="87"/>
      <c r="D59" s="28" t="s">
        <v>280</v>
      </c>
      <c r="E59" s="29" t="s">
        <v>52</v>
      </c>
      <c r="F59" s="30">
        <v>0</v>
      </c>
      <c r="G59" s="40">
        <v>1590</v>
      </c>
      <c r="H59" s="33">
        <f t="shared" si="6"/>
        <v>0</v>
      </c>
      <c r="I59" s="34"/>
    </row>
    <row r="60" spans="1:9" x14ac:dyDescent="0.25">
      <c r="A60" s="39" t="s">
        <v>337</v>
      </c>
      <c r="B60" s="81"/>
      <c r="C60" s="87"/>
      <c r="D60" s="28" t="s">
        <v>281</v>
      </c>
      <c r="E60" s="29" t="s">
        <v>52</v>
      </c>
      <c r="F60" s="30">
        <v>0</v>
      </c>
      <c r="G60" s="40">
        <v>1190</v>
      </c>
      <c r="H60" s="33">
        <f t="shared" si="6"/>
        <v>0</v>
      </c>
      <c r="I60" s="34"/>
    </row>
    <row r="61" spans="1:9" x14ac:dyDescent="0.25">
      <c r="A61" s="39" t="s">
        <v>338</v>
      </c>
      <c r="B61" s="81"/>
      <c r="C61" s="87"/>
      <c r="D61" s="28" t="s">
        <v>543</v>
      </c>
      <c r="E61" s="73" t="s">
        <v>52</v>
      </c>
      <c r="F61" s="30">
        <v>0</v>
      </c>
      <c r="G61" s="40">
        <v>230</v>
      </c>
      <c r="H61" s="33">
        <f t="shared" si="6"/>
        <v>0</v>
      </c>
      <c r="I61" s="34"/>
    </row>
    <row r="62" spans="1:9" x14ac:dyDescent="0.25">
      <c r="A62" s="39" t="s">
        <v>541</v>
      </c>
      <c r="B62" s="81"/>
      <c r="C62" s="87"/>
      <c r="D62" s="28" t="s">
        <v>544</v>
      </c>
      <c r="E62" s="73" t="s">
        <v>52</v>
      </c>
      <c r="F62" s="30">
        <v>0</v>
      </c>
      <c r="G62" s="40">
        <v>340</v>
      </c>
      <c r="H62" s="33">
        <f t="shared" si="6"/>
        <v>0</v>
      </c>
      <c r="I62" s="34"/>
    </row>
    <row r="63" spans="1:9" x14ac:dyDescent="0.25">
      <c r="A63" s="39" t="s">
        <v>542</v>
      </c>
      <c r="B63" s="81"/>
      <c r="C63" s="87"/>
      <c r="D63" s="28" t="s">
        <v>282</v>
      </c>
      <c r="E63" s="29" t="s">
        <v>52</v>
      </c>
      <c r="F63" s="30">
        <v>0</v>
      </c>
      <c r="G63" s="40">
        <v>1680</v>
      </c>
      <c r="H63" s="33">
        <f t="shared" si="6"/>
        <v>0</v>
      </c>
      <c r="I63" s="34"/>
    </row>
    <row r="64" spans="1:9" x14ac:dyDescent="0.25">
      <c r="A64" s="35"/>
      <c r="B64" s="35"/>
      <c r="C64" s="35"/>
      <c r="D64" s="35"/>
      <c r="E64" s="35"/>
      <c r="F64" s="36">
        <f>SUM(F58:F63)</f>
        <v>0</v>
      </c>
      <c r="G64" s="35"/>
      <c r="H64" s="37">
        <f>SUM(H58:H63)</f>
        <v>0</v>
      </c>
      <c r="I64" s="34"/>
    </row>
  </sheetData>
  <mergeCells count="20">
    <mergeCell ref="B58:B63"/>
    <mergeCell ref="C58:C63"/>
    <mergeCell ref="B43:B50"/>
    <mergeCell ref="C43:C50"/>
    <mergeCell ref="B52:B56"/>
    <mergeCell ref="C52:C56"/>
    <mergeCell ref="A1:F3"/>
    <mergeCell ref="I3:I4"/>
    <mergeCell ref="B5:B11"/>
    <mergeCell ref="C5:C11"/>
    <mergeCell ref="B13:B17"/>
    <mergeCell ref="C13:C17"/>
    <mergeCell ref="G2:H2"/>
    <mergeCell ref="G3:H3"/>
    <mergeCell ref="B19:B27"/>
    <mergeCell ref="C19:C27"/>
    <mergeCell ref="B29:B34"/>
    <mergeCell ref="C29:C34"/>
    <mergeCell ref="B36:B41"/>
    <mergeCell ref="C36:C4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41"/>
  <sheetViews>
    <sheetView workbookViewId="0">
      <pane xSplit="9" ySplit="4" topLeftCell="J5" activePane="bottomRight" state="frozen"/>
      <selection pane="topRight" activeCell="L1" sqref="L1"/>
      <selection pane="bottomLeft" activeCell="A12" sqref="A12"/>
      <selection pane="bottomRight" activeCell="F10" sqref="F10"/>
    </sheetView>
  </sheetViews>
  <sheetFormatPr defaultRowHeight="15" x14ac:dyDescent="0.25"/>
  <cols>
    <col min="1" max="1" width="9.140625" style="45"/>
    <col min="2" max="2" width="24.140625" style="45" customWidth="1"/>
    <col min="3" max="3" width="10.5703125" style="45" customWidth="1"/>
    <col min="4" max="4" width="58.7109375" style="45" bestFit="1" customWidth="1"/>
    <col min="5" max="6" width="10.85546875" style="45" customWidth="1"/>
    <col min="7" max="7" width="17.42578125" style="45" customWidth="1"/>
    <col min="8" max="8" width="21.85546875" style="45" customWidth="1"/>
    <col min="9" max="9" width="29" style="45" customWidth="1"/>
    <col min="10" max="16384" width="9.140625" style="45"/>
  </cols>
  <sheetData>
    <row r="1" spans="1:9" x14ac:dyDescent="0.25">
      <c r="A1" s="84"/>
      <c r="B1" s="84"/>
      <c r="C1" s="84"/>
      <c r="D1" s="84"/>
      <c r="E1" s="84"/>
      <c r="F1" s="84"/>
      <c r="G1" s="23"/>
      <c r="H1" s="23"/>
      <c r="I1" s="23"/>
    </row>
    <row r="2" spans="1:9" ht="50.1" customHeight="1" x14ac:dyDescent="0.25">
      <c r="A2" s="84"/>
      <c r="B2" s="84"/>
      <c r="C2" s="84"/>
      <c r="D2" s="84"/>
      <c r="E2" s="84"/>
      <c r="F2" s="84"/>
      <c r="G2" s="88" t="s">
        <v>153</v>
      </c>
      <c r="H2" s="89"/>
      <c r="I2" s="24" t="s">
        <v>11</v>
      </c>
    </row>
    <row r="3" spans="1:9" ht="15" customHeight="1" x14ac:dyDescent="0.25">
      <c r="A3" s="84"/>
      <c r="B3" s="84"/>
      <c r="C3" s="84"/>
      <c r="D3" s="84"/>
      <c r="E3" s="84"/>
      <c r="F3" s="84"/>
      <c r="G3" s="90">
        <f>SUM(H14+H21+H29+H41)</f>
        <v>0</v>
      </c>
      <c r="H3" s="91"/>
      <c r="I3" s="85">
        <f>Орехи!I3</f>
        <v>0</v>
      </c>
    </row>
    <row r="4" spans="1:9" s="46" customFormat="1" ht="39.950000000000003" customHeight="1" x14ac:dyDescent="0.25">
      <c r="A4" s="24" t="s">
        <v>0</v>
      </c>
      <c r="B4" s="24" t="s">
        <v>3</v>
      </c>
      <c r="C4" s="24" t="s">
        <v>1</v>
      </c>
      <c r="D4" s="24" t="s">
        <v>2</v>
      </c>
      <c r="E4" s="24" t="s">
        <v>12</v>
      </c>
      <c r="F4" s="24" t="s">
        <v>6</v>
      </c>
      <c r="G4" s="24" t="s">
        <v>151</v>
      </c>
      <c r="H4" s="24" t="s">
        <v>10</v>
      </c>
      <c r="I4" s="86"/>
    </row>
    <row r="5" spans="1:9" ht="15" customHeight="1" x14ac:dyDescent="0.25">
      <c r="A5" s="27" t="s">
        <v>200</v>
      </c>
      <c r="B5" s="81"/>
      <c r="C5" s="82" t="s">
        <v>162</v>
      </c>
      <c r="D5" s="28" t="s">
        <v>166</v>
      </c>
      <c r="E5" s="29" t="s">
        <v>176</v>
      </c>
      <c r="F5" s="30">
        <v>0</v>
      </c>
      <c r="G5" s="47">
        <v>190</v>
      </c>
      <c r="H5" s="49">
        <f>G5*F5</f>
        <v>0</v>
      </c>
      <c r="I5" s="34"/>
    </row>
    <row r="6" spans="1:9" x14ac:dyDescent="0.25">
      <c r="A6" s="27" t="s">
        <v>201</v>
      </c>
      <c r="B6" s="81"/>
      <c r="C6" s="82"/>
      <c r="D6" s="28" t="s">
        <v>167</v>
      </c>
      <c r="E6" s="29" t="s">
        <v>176</v>
      </c>
      <c r="F6" s="30">
        <v>0</v>
      </c>
      <c r="G6" s="31">
        <v>180</v>
      </c>
      <c r="H6" s="49">
        <f t="shared" ref="H6:H13" si="0">G6*F6</f>
        <v>0</v>
      </c>
      <c r="I6" s="34"/>
    </row>
    <row r="7" spans="1:9" x14ac:dyDescent="0.25">
      <c r="A7" s="27" t="s">
        <v>202</v>
      </c>
      <c r="B7" s="81"/>
      <c r="C7" s="82"/>
      <c r="D7" s="28" t="s">
        <v>168</v>
      </c>
      <c r="E7" s="29" t="s">
        <v>176</v>
      </c>
      <c r="F7" s="30">
        <v>0</v>
      </c>
      <c r="G7" s="31">
        <v>175</v>
      </c>
      <c r="H7" s="49">
        <f t="shared" si="0"/>
        <v>0</v>
      </c>
      <c r="I7" s="34"/>
    </row>
    <row r="8" spans="1:9" x14ac:dyDescent="0.25">
      <c r="A8" s="27" t="s">
        <v>203</v>
      </c>
      <c r="B8" s="81"/>
      <c r="C8" s="82"/>
      <c r="D8" s="42" t="s">
        <v>169</v>
      </c>
      <c r="E8" s="29" t="s">
        <v>176</v>
      </c>
      <c r="F8" s="30">
        <v>0</v>
      </c>
      <c r="G8" s="31">
        <v>175</v>
      </c>
      <c r="H8" s="49">
        <f t="shared" si="0"/>
        <v>0</v>
      </c>
      <c r="I8" s="34"/>
    </row>
    <row r="9" spans="1:9" x14ac:dyDescent="0.25">
      <c r="A9" s="27" t="s">
        <v>204</v>
      </c>
      <c r="B9" s="81"/>
      <c r="C9" s="82"/>
      <c r="D9" s="28" t="s">
        <v>170</v>
      </c>
      <c r="E9" s="29" t="s">
        <v>176</v>
      </c>
      <c r="F9" s="30">
        <v>0</v>
      </c>
      <c r="G9" s="31">
        <v>225</v>
      </c>
      <c r="H9" s="49">
        <f t="shared" si="0"/>
        <v>0</v>
      </c>
      <c r="I9" s="34"/>
    </row>
    <row r="10" spans="1:9" x14ac:dyDescent="0.25">
      <c r="A10" s="27" t="s">
        <v>205</v>
      </c>
      <c r="B10" s="81"/>
      <c r="C10" s="82"/>
      <c r="D10" s="28" t="s">
        <v>171</v>
      </c>
      <c r="E10" s="29" t="s">
        <v>176</v>
      </c>
      <c r="F10" s="30">
        <v>0</v>
      </c>
      <c r="G10" s="31">
        <v>520</v>
      </c>
      <c r="H10" s="49">
        <f t="shared" si="0"/>
        <v>0</v>
      </c>
      <c r="I10" s="34"/>
    </row>
    <row r="11" spans="1:9" x14ac:dyDescent="0.25">
      <c r="A11" s="27" t="s">
        <v>206</v>
      </c>
      <c r="B11" s="81"/>
      <c r="C11" s="82"/>
      <c r="D11" s="28" t="s">
        <v>172</v>
      </c>
      <c r="E11" s="29" t="s">
        <v>176</v>
      </c>
      <c r="F11" s="30">
        <v>0</v>
      </c>
      <c r="G11" s="31">
        <v>460</v>
      </c>
      <c r="H11" s="49">
        <f t="shared" si="0"/>
        <v>0</v>
      </c>
      <c r="I11" s="34"/>
    </row>
    <row r="12" spans="1:9" x14ac:dyDescent="0.25">
      <c r="A12" s="27" t="s">
        <v>207</v>
      </c>
      <c r="B12" s="81"/>
      <c r="C12" s="82"/>
      <c r="D12" s="28" t="s">
        <v>173</v>
      </c>
      <c r="E12" s="29" t="s">
        <v>176</v>
      </c>
      <c r="F12" s="30">
        <v>0</v>
      </c>
      <c r="G12" s="31">
        <v>520</v>
      </c>
      <c r="H12" s="49">
        <f t="shared" si="0"/>
        <v>0</v>
      </c>
      <c r="I12" s="34"/>
    </row>
    <row r="13" spans="1:9" x14ac:dyDescent="0.25">
      <c r="A13" s="27" t="s">
        <v>208</v>
      </c>
      <c r="B13" s="81"/>
      <c r="C13" s="82"/>
      <c r="D13" s="28" t="s">
        <v>174</v>
      </c>
      <c r="E13" s="29" t="s">
        <v>176</v>
      </c>
      <c r="F13" s="30">
        <v>0</v>
      </c>
      <c r="G13" s="31">
        <v>140</v>
      </c>
      <c r="H13" s="49">
        <f t="shared" si="0"/>
        <v>0</v>
      </c>
      <c r="I13" s="34"/>
    </row>
    <row r="14" spans="1:9" s="53" customFormat="1" x14ac:dyDescent="0.25">
      <c r="A14" s="50"/>
      <c r="B14" s="50"/>
      <c r="C14" s="50"/>
      <c r="D14" s="50"/>
      <c r="E14" s="50"/>
      <c r="F14" s="51">
        <f>SUM(F5:F13)</f>
        <v>0</v>
      </c>
      <c r="G14" s="50"/>
      <c r="H14" s="52">
        <f>SUM(H5:H13)</f>
        <v>0</v>
      </c>
      <c r="I14" s="34"/>
    </row>
    <row r="15" spans="1:9" ht="15" customHeight="1" x14ac:dyDescent="0.25">
      <c r="A15" s="39" t="s">
        <v>209</v>
      </c>
      <c r="B15" s="81"/>
      <c r="C15" s="92" t="s">
        <v>163</v>
      </c>
      <c r="D15" s="28" t="s">
        <v>177</v>
      </c>
      <c r="E15" s="29" t="s">
        <v>175</v>
      </c>
      <c r="F15" s="30">
        <v>0</v>
      </c>
      <c r="G15" s="31">
        <v>165</v>
      </c>
      <c r="H15" s="49">
        <f t="shared" ref="H15:H20" si="1">G15*F15</f>
        <v>0</v>
      </c>
      <c r="I15" s="34"/>
    </row>
    <row r="16" spans="1:9" x14ac:dyDescent="0.25">
      <c r="A16" s="39" t="s">
        <v>210</v>
      </c>
      <c r="B16" s="81"/>
      <c r="C16" s="92"/>
      <c r="D16" s="28" t="s">
        <v>178</v>
      </c>
      <c r="E16" s="29" t="s">
        <v>175</v>
      </c>
      <c r="F16" s="30">
        <v>0</v>
      </c>
      <c r="G16" s="31">
        <v>185</v>
      </c>
      <c r="H16" s="49">
        <f t="shared" si="1"/>
        <v>0</v>
      </c>
      <c r="I16" s="34"/>
    </row>
    <row r="17" spans="1:9" x14ac:dyDescent="0.25">
      <c r="A17" s="39" t="s">
        <v>211</v>
      </c>
      <c r="B17" s="81"/>
      <c r="C17" s="92"/>
      <c r="D17" s="28" t="s">
        <v>179</v>
      </c>
      <c r="E17" s="29" t="s">
        <v>175</v>
      </c>
      <c r="F17" s="30">
        <v>0</v>
      </c>
      <c r="G17" s="25">
        <v>235</v>
      </c>
      <c r="H17" s="49">
        <f t="shared" si="1"/>
        <v>0</v>
      </c>
      <c r="I17" s="38"/>
    </row>
    <row r="18" spans="1:9" x14ac:dyDescent="0.25">
      <c r="A18" s="39" t="s">
        <v>212</v>
      </c>
      <c r="B18" s="81"/>
      <c r="C18" s="92"/>
      <c r="D18" s="28" t="s">
        <v>180</v>
      </c>
      <c r="E18" s="29" t="s">
        <v>175</v>
      </c>
      <c r="F18" s="30">
        <v>0</v>
      </c>
      <c r="G18" s="40">
        <v>300</v>
      </c>
      <c r="H18" s="49">
        <f t="shared" si="1"/>
        <v>0</v>
      </c>
      <c r="I18" s="34"/>
    </row>
    <row r="19" spans="1:9" x14ac:dyDescent="0.25">
      <c r="A19" s="39" t="s">
        <v>213</v>
      </c>
      <c r="B19" s="81"/>
      <c r="C19" s="92"/>
      <c r="D19" s="28" t="s">
        <v>181</v>
      </c>
      <c r="E19" s="29" t="s">
        <v>175</v>
      </c>
      <c r="F19" s="30">
        <v>0</v>
      </c>
      <c r="G19" s="40">
        <v>390</v>
      </c>
      <c r="H19" s="49">
        <f t="shared" si="1"/>
        <v>0</v>
      </c>
      <c r="I19" s="34"/>
    </row>
    <row r="20" spans="1:9" x14ac:dyDescent="0.25">
      <c r="A20" s="39" t="s">
        <v>214</v>
      </c>
      <c r="B20" s="81"/>
      <c r="C20" s="92"/>
      <c r="D20" s="42" t="s">
        <v>182</v>
      </c>
      <c r="E20" s="29" t="s">
        <v>175</v>
      </c>
      <c r="F20" s="30">
        <v>0</v>
      </c>
      <c r="G20" s="40">
        <v>280</v>
      </c>
      <c r="H20" s="49">
        <f t="shared" si="1"/>
        <v>0</v>
      </c>
      <c r="I20" s="34"/>
    </row>
    <row r="21" spans="1:9" s="53" customFormat="1" x14ac:dyDescent="0.25">
      <c r="A21" s="50"/>
      <c r="B21" s="50"/>
      <c r="C21" s="50"/>
      <c r="D21" s="50"/>
      <c r="E21" s="50"/>
      <c r="F21" s="51">
        <f>SUM(F15:F20)</f>
        <v>0</v>
      </c>
      <c r="G21" s="50"/>
      <c r="H21" s="52">
        <f>SUM(H15:H20)</f>
        <v>0</v>
      </c>
      <c r="I21" s="34"/>
    </row>
    <row r="22" spans="1:9" ht="15" customHeight="1" x14ac:dyDescent="0.25">
      <c r="A22" s="41" t="s">
        <v>215</v>
      </c>
      <c r="B22" s="81"/>
      <c r="C22" s="82" t="s">
        <v>164</v>
      </c>
      <c r="D22" s="54" t="s">
        <v>186</v>
      </c>
      <c r="E22" s="29" t="s">
        <v>176</v>
      </c>
      <c r="F22" s="30">
        <v>0</v>
      </c>
      <c r="G22" s="40">
        <v>255</v>
      </c>
      <c r="H22" s="49">
        <f t="shared" ref="H22:H28" si="2">G22*F22</f>
        <v>0</v>
      </c>
      <c r="I22" s="34"/>
    </row>
    <row r="23" spans="1:9" x14ac:dyDescent="0.25">
      <c r="A23" s="41" t="s">
        <v>216</v>
      </c>
      <c r="B23" s="81"/>
      <c r="C23" s="82"/>
      <c r="D23" s="23" t="s">
        <v>187</v>
      </c>
      <c r="E23" s="29" t="s">
        <v>176</v>
      </c>
      <c r="F23" s="30">
        <v>0</v>
      </c>
      <c r="G23" s="40">
        <v>320</v>
      </c>
      <c r="H23" s="49">
        <f t="shared" si="2"/>
        <v>0</v>
      </c>
      <c r="I23" s="34"/>
    </row>
    <row r="24" spans="1:9" x14ac:dyDescent="0.25">
      <c r="A24" s="41" t="s">
        <v>217</v>
      </c>
      <c r="B24" s="81"/>
      <c r="C24" s="82"/>
      <c r="D24" s="55" t="s">
        <v>188</v>
      </c>
      <c r="E24" s="29" t="s">
        <v>176</v>
      </c>
      <c r="F24" s="30">
        <v>0</v>
      </c>
      <c r="G24" s="40">
        <v>195</v>
      </c>
      <c r="H24" s="49">
        <f t="shared" si="2"/>
        <v>0</v>
      </c>
      <c r="I24" s="34"/>
    </row>
    <row r="25" spans="1:9" x14ac:dyDescent="0.25">
      <c r="A25" s="41" t="s">
        <v>218</v>
      </c>
      <c r="B25" s="81"/>
      <c r="C25" s="82"/>
      <c r="D25" s="55" t="s">
        <v>189</v>
      </c>
      <c r="E25" s="29" t="s">
        <v>176</v>
      </c>
      <c r="F25" s="30">
        <v>0</v>
      </c>
      <c r="G25" s="33">
        <v>195</v>
      </c>
      <c r="H25" s="49">
        <f t="shared" si="2"/>
        <v>0</v>
      </c>
      <c r="I25" s="38"/>
    </row>
    <row r="26" spans="1:9" x14ac:dyDescent="0.25">
      <c r="A26" s="41" t="s">
        <v>219</v>
      </c>
      <c r="B26" s="81"/>
      <c r="C26" s="82"/>
      <c r="D26" s="54" t="s">
        <v>183</v>
      </c>
      <c r="E26" s="29" t="s">
        <v>176</v>
      </c>
      <c r="F26" s="30">
        <v>0</v>
      </c>
      <c r="G26" s="31">
        <v>185</v>
      </c>
      <c r="H26" s="49">
        <f t="shared" si="2"/>
        <v>0</v>
      </c>
      <c r="I26" s="34"/>
    </row>
    <row r="27" spans="1:9" x14ac:dyDescent="0.25">
      <c r="A27" s="41" t="s">
        <v>220</v>
      </c>
      <c r="B27" s="81"/>
      <c r="C27" s="82"/>
      <c r="D27" s="55" t="s">
        <v>184</v>
      </c>
      <c r="E27" s="29" t="s">
        <v>176</v>
      </c>
      <c r="F27" s="30">
        <v>0</v>
      </c>
      <c r="G27" s="31">
        <v>510</v>
      </c>
      <c r="H27" s="49">
        <f t="shared" si="2"/>
        <v>0</v>
      </c>
      <c r="I27" s="34"/>
    </row>
    <row r="28" spans="1:9" x14ac:dyDescent="0.25">
      <c r="A28" s="41" t="s">
        <v>221</v>
      </c>
      <c r="B28" s="81"/>
      <c r="C28" s="82"/>
      <c r="D28" s="55" t="s">
        <v>185</v>
      </c>
      <c r="E28" s="29" t="s">
        <v>176</v>
      </c>
      <c r="F28" s="30">
        <v>0</v>
      </c>
      <c r="G28" s="31">
        <v>395</v>
      </c>
      <c r="H28" s="49">
        <f t="shared" si="2"/>
        <v>0</v>
      </c>
      <c r="I28" s="34"/>
    </row>
    <row r="29" spans="1:9" s="53" customFormat="1" x14ac:dyDescent="0.25">
      <c r="A29" s="50"/>
      <c r="B29" s="50"/>
      <c r="C29" s="50"/>
      <c r="D29" s="50"/>
      <c r="E29" s="50"/>
      <c r="F29" s="51">
        <f>SUM(F22:F28)</f>
        <v>0</v>
      </c>
      <c r="G29" s="56"/>
      <c r="H29" s="52">
        <f>SUM(H22:H28)</f>
        <v>0</v>
      </c>
      <c r="I29" s="34"/>
    </row>
    <row r="30" spans="1:9" ht="15" customHeight="1" x14ac:dyDescent="0.25">
      <c r="A30" s="43" t="s">
        <v>222</v>
      </c>
      <c r="B30" s="81"/>
      <c r="C30" s="83" t="s">
        <v>165</v>
      </c>
      <c r="D30" s="23" t="s">
        <v>190</v>
      </c>
      <c r="E30" s="29" t="s">
        <v>176</v>
      </c>
      <c r="F30" s="30">
        <v>0</v>
      </c>
      <c r="G30" s="31">
        <v>95</v>
      </c>
      <c r="H30" s="49">
        <f t="shared" ref="H30:H40" si="3">G30*F30</f>
        <v>0</v>
      </c>
      <c r="I30" s="34"/>
    </row>
    <row r="31" spans="1:9" x14ac:dyDescent="0.25">
      <c r="A31" s="43" t="s">
        <v>223</v>
      </c>
      <c r="B31" s="81"/>
      <c r="C31" s="83"/>
      <c r="D31" s="23" t="s">
        <v>191</v>
      </c>
      <c r="E31" s="29" t="s">
        <v>176</v>
      </c>
      <c r="F31" s="30">
        <v>0</v>
      </c>
      <c r="G31" s="31">
        <v>65</v>
      </c>
      <c r="H31" s="49">
        <f t="shared" si="3"/>
        <v>0</v>
      </c>
      <c r="I31" s="34"/>
    </row>
    <row r="32" spans="1:9" x14ac:dyDescent="0.25">
      <c r="A32" s="43" t="s">
        <v>224</v>
      </c>
      <c r="B32" s="81"/>
      <c r="C32" s="83"/>
      <c r="D32" s="23" t="s">
        <v>192</v>
      </c>
      <c r="E32" s="29" t="s">
        <v>176</v>
      </c>
      <c r="F32" s="30">
        <v>0</v>
      </c>
      <c r="G32" s="31">
        <v>135</v>
      </c>
      <c r="H32" s="49">
        <f t="shared" si="3"/>
        <v>0</v>
      </c>
      <c r="I32" s="34"/>
    </row>
    <row r="33" spans="1:9" x14ac:dyDescent="0.25">
      <c r="A33" s="43" t="s">
        <v>225</v>
      </c>
      <c r="B33" s="81"/>
      <c r="C33" s="83"/>
      <c r="D33" s="23" t="s">
        <v>198</v>
      </c>
      <c r="E33" s="29" t="s">
        <v>176</v>
      </c>
      <c r="F33" s="30">
        <v>0</v>
      </c>
      <c r="G33" s="57">
        <v>90</v>
      </c>
      <c r="H33" s="49">
        <f t="shared" si="3"/>
        <v>0</v>
      </c>
      <c r="I33" s="38"/>
    </row>
    <row r="34" spans="1:9" x14ac:dyDescent="0.25">
      <c r="A34" s="43" t="s">
        <v>226</v>
      </c>
      <c r="B34" s="81"/>
      <c r="C34" s="83"/>
      <c r="D34" s="23" t="s">
        <v>199</v>
      </c>
      <c r="E34" s="29" t="s">
        <v>176</v>
      </c>
      <c r="F34" s="30">
        <v>0</v>
      </c>
      <c r="G34" s="33">
        <v>385</v>
      </c>
      <c r="H34" s="49">
        <f t="shared" si="3"/>
        <v>0</v>
      </c>
      <c r="I34" s="34"/>
    </row>
    <row r="35" spans="1:9" x14ac:dyDescent="0.25">
      <c r="A35" s="43" t="s">
        <v>227</v>
      </c>
      <c r="B35" s="81"/>
      <c r="C35" s="83"/>
      <c r="D35" s="23" t="s">
        <v>531</v>
      </c>
      <c r="E35" s="29" t="s">
        <v>176</v>
      </c>
      <c r="F35" s="30">
        <v>0</v>
      </c>
      <c r="G35" s="33">
        <v>725</v>
      </c>
      <c r="H35" s="49">
        <f t="shared" si="3"/>
        <v>0</v>
      </c>
      <c r="I35" s="34"/>
    </row>
    <row r="36" spans="1:9" x14ac:dyDescent="0.25">
      <c r="A36" s="43" t="s">
        <v>228</v>
      </c>
      <c r="B36" s="81"/>
      <c r="C36" s="83"/>
      <c r="D36" s="23" t="s">
        <v>193</v>
      </c>
      <c r="E36" s="29" t="s">
        <v>176</v>
      </c>
      <c r="F36" s="30">
        <v>0</v>
      </c>
      <c r="G36" s="33">
        <v>355</v>
      </c>
      <c r="H36" s="49">
        <f t="shared" si="3"/>
        <v>0</v>
      </c>
      <c r="I36" s="34"/>
    </row>
    <row r="37" spans="1:9" x14ac:dyDescent="0.25">
      <c r="A37" s="43" t="s">
        <v>229</v>
      </c>
      <c r="B37" s="81"/>
      <c r="C37" s="83"/>
      <c r="D37" s="23" t="s">
        <v>194</v>
      </c>
      <c r="E37" s="29" t="s">
        <v>176</v>
      </c>
      <c r="F37" s="30">
        <v>0</v>
      </c>
      <c r="G37" s="33">
        <v>145</v>
      </c>
      <c r="H37" s="49">
        <f t="shared" si="3"/>
        <v>0</v>
      </c>
      <c r="I37" s="34"/>
    </row>
    <row r="38" spans="1:9" x14ac:dyDescent="0.25">
      <c r="A38" s="43" t="s">
        <v>230</v>
      </c>
      <c r="B38" s="81"/>
      <c r="C38" s="83"/>
      <c r="D38" s="23" t="s">
        <v>195</v>
      </c>
      <c r="E38" s="29" t="s">
        <v>176</v>
      </c>
      <c r="F38" s="30">
        <v>0</v>
      </c>
      <c r="G38" s="33">
        <v>310</v>
      </c>
      <c r="H38" s="49">
        <f t="shared" si="3"/>
        <v>0</v>
      </c>
      <c r="I38" s="34"/>
    </row>
    <row r="39" spans="1:9" x14ac:dyDescent="0.25">
      <c r="A39" s="43" t="s">
        <v>231</v>
      </c>
      <c r="B39" s="81"/>
      <c r="C39" s="83"/>
      <c r="D39" s="23" t="s">
        <v>196</v>
      </c>
      <c r="E39" s="29" t="s">
        <v>176</v>
      </c>
      <c r="F39" s="30">
        <v>0</v>
      </c>
      <c r="G39" s="33">
        <v>175</v>
      </c>
      <c r="H39" s="49">
        <f t="shared" si="3"/>
        <v>0</v>
      </c>
      <c r="I39" s="34"/>
    </row>
    <row r="40" spans="1:9" x14ac:dyDescent="0.25">
      <c r="A40" s="43" t="s">
        <v>232</v>
      </c>
      <c r="B40" s="81"/>
      <c r="C40" s="83"/>
      <c r="D40" s="23" t="s">
        <v>197</v>
      </c>
      <c r="E40" s="29" t="s">
        <v>176</v>
      </c>
      <c r="F40" s="30">
        <v>0</v>
      </c>
      <c r="G40" s="33">
        <v>175</v>
      </c>
      <c r="H40" s="49">
        <f t="shared" si="3"/>
        <v>0</v>
      </c>
      <c r="I40" s="34"/>
    </row>
    <row r="41" spans="1:9" s="53" customFormat="1" x14ac:dyDescent="0.25">
      <c r="A41" s="50"/>
      <c r="B41" s="50"/>
      <c r="C41" s="50"/>
      <c r="D41" s="50"/>
      <c r="E41" s="50"/>
      <c r="F41" s="51">
        <f>SUM(F30:F40)</f>
        <v>0</v>
      </c>
      <c r="G41" s="56"/>
      <c r="H41" s="52">
        <f>SUM(H30:H40)</f>
        <v>0</v>
      </c>
      <c r="I41" s="34"/>
    </row>
  </sheetData>
  <mergeCells count="12">
    <mergeCell ref="I3:I4"/>
    <mergeCell ref="B22:B28"/>
    <mergeCell ref="C22:C28"/>
    <mergeCell ref="B30:B40"/>
    <mergeCell ref="C30:C40"/>
    <mergeCell ref="A1:F3"/>
    <mergeCell ref="B5:B13"/>
    <mergeCell ref="C5:C13"/>
    <mergeCell ref="B15:B20"/>
    <mergeCell ref="C15:C20"/>
    <mergeCell ref="G3:H3"/>
    <mergeCell ref="G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79"/>
  <sheetViews>
    <sheetView workbookViewId="0">
      <pane xSplit="9" ySplit="4" topLeftCell="J41" activePane="bottomRight" state="frozen"/>
      <selection pane="topRight" activeCell="L1" sqref="L1"/>
      <selection pane="bottomLeft" activeCell="A12" sqref="A12"/>
      <selection pane="bottomRight" activeCell="D59" sqref="D59"/>
    </sheetView>
  </sheetViews>
  <sheetFormatPr defaultRowHeight="15" x14ac:dyDescent="0.25"/>
  <cols>
    <col min="1" max="1" width="9.140625" style="45"/>
    <col min="2" max="2" width="24.140625" style="45" customWidth="1"/>
    <col min="3" max="3" width="10.5703125" style="45" customWidth="1"/>
    <col min="4" max="4" width="58.7109375" style="45" bestFit="1" customWidth="1"/>
    <col min="5" max="6" width="10.85546875" style="45" customWidth="1"/>
    <col min="7" max="7" width="17.42578125" style="45" customWidth="1"/>
    <col min="8" max="8" width="21.85546875" style="45" customWidth="1"/>
    <col min="9" max="9" width="29" style="45" customWidth="1"/>
    <col min="10" max="16384" width="9.140625" style="45"/>
  </cols>
  <sheetData>
    <row r="1" spans="1:9" x14ac:dyDescent="0.25">
      <c r="A1" s="84"/>
      <c r="B1" s="84"/>
      <c r="C1" s="84"/>
      <c r="D1" s="84"/>
      <c r="E1" s="84"/>
      <c r="F1" s="84"/>
      <c r="G1" s="23"/>
      <c r="H1" s="23"/>
      <c r="I1" s="23"/>
    </row>
    <row r="2" spans="1:9" ht="50.1" customHeight="1" x14ac:dyDescent="0.25">
      <c r="A2" s="84"/>
      <c r="B2" s="84"/>
      <c r="C2" s="84"/>
      <c r="D2" s="84"/>
      <c r="E2" s="84"/>
      <c r="F2" s="84"/>
      <c r="G2" s="88" t="s">
        <v>667</v>
      </c>
      <c r="H2" s="89"/>
      <c r="I2" s="77" t="s">
        <v>11</v>
      </c>
    </row>
    <row r="3" spans="1:9" ht="15" customHeight="1" x14ac:dyDescent="0.25">
      <c r="A3" s="84"/>
      <c r="B3" s="84"/>
      <c r="C3" s="84"/>
      <c r="D3" s="84"/>
      <c r="E3" s="84"/>
      <c r="F3" s="84"/>
      <c r="G3" s="90">
        <f>SUM(H49+H65)</f>
        <v>0</v>
      </c>
      <c r="H3" s="91"/>
      <c r="I3" s="85">
        <f>Орехи!I3</f>
        <v>0</v>
      </c>
    </row>
    <row r="4" spans="1:9" s="46" customFormat="1" ht="39.950000000000003" customHeight="1" x14ac:dyDescent="0.25">
      <c r="A4" s="77" t="s">
        <v>0</v>
      </c>
      <c r="B4" s="77" t="s">
        <v>3</v>
      </c>
      <c r="C4" s="77" t="s">
        <v>1</v>
      </c>
      <c r="D4" s="77" t="s">
        <v>2</v>
      </c>
      <c r="E4" s="77" t="s">
        <v>12</v>
      </c>
      <c r="F4" s="76" t="s">
        <v>6</v>
      </c>
      <c r="G4" s="77" t="s">
        <v>151</v>
      </c>
      <c r="H4" s="77" t="s">
        <v>10</v>
      </c>
      <c r="I4" s="86"/>
    </row>
    <row r="5" spans="1:9" ht="15" customHeight="1" x14ac:dyDescent="0.25">
      <c r="A5" s="27" t="s">
        <v>666</v>
      </c>
      <c r="B5" s="81"/>
      <c r="C5" s="136" t="s">
        <v>665</v>
      </c>
      <c r="D5" s="135" t="s">
        <v>664</v>
      </c>
      <c r="E5" s="78" t="s">
        <v>546</v>
      </c>
      <c r="F5" s="30">
        <v>0</v>
      </c>
      <c r="G5" s="138">
        <v>490</v>
      </c>
      <c r="H5" s="49">
        <f>G5*F5</f>
        <v>0</v>
      </c>
      <c r="I5" s="34"/>
    </row>
    <row r="6" spans="1:9" x14ac:dyDescent="0.25">
      <c r="A6" s="27" t="s">
        <v>663</v>
      </c>
      <c r="B6" s="81"/>
      <c r="C6" s="136"/>
      <c r="D6" s="135" t="s">
        <v>662</v>
      </c>
      <c r="E6" s="78" t="s">
        <v>546</v>
      </c>
      <c r="F6" s="30">
        <v>0</v>
      </c>
      <c r="G6" s="137">
        <v>660</v>
      </c>
      <c r="H6" s="49">
        <f>G6*F6</f>
        <v>0</v>
      </c>
      <c r="I6" s="34"/>
    </row>
    <row r="7" spans="1:9" x14ac:dyDescent="0.25">
      <c r="A7" s="27" t="s">
        <v>661</v>
      </c>
      <c r="B7" s="81"/>
      <c r="C7" s="136"/>
      <c r="D7" s="135" t="s">
        <v>660</v>
      </c>
      <c r="E7" s="78" t="s">
        <v>546</v>
      </c>
      <c r="F7" s="30">
        <v>0</v>
      </c>
      <c r="G7" s="134">
        <v>220</v>
      </c>
      <c r="H7" s="49">
        <f>G7*F7</f>
        <v>0</v>
      </c>
      <c r="I7" s="34"/>
    </row>
    <row r="8" spans="1:9" x14ac:dyDescent="0.25">
      <c r="A8" s="27" t="s">
        <v>659</v>
      </c>
      <c r="B8" s="81"/>
      <c r="C8" s="136"/>
      <c r="D8" s="135" t="s">
        <v>658</v>
      </c>
      <c r="E8" s="78" t="s">
        <v>546</v>
      </c>
      <c r="F8" s="30">
        <v>0</v>
      </c>
      <c r="G8" s="134">
        <v>1000</v>
      </c>
      <c r="H8" s="49">
        <f>G8*F8</f>
        <v>0</v>
      </c>
      <c r="I8" s="34"/>
    </row>
    <row r="9" spans="1:9" x14ac:dyDescent="0.25">
      <c r="A9" s="27" t="s">
        <v>657</v>
      </c>
      <c r="B9" s="81"/>
      <c r="C9" s="136"/>
      <c r="D9" s="135" t="s">
        <v>656</v>
      </c>
      <c r="E9" s="78" t="s">
        <v>546</v>
      </c>
      <c r="F9" s="30">
        <v>0</v>
      </c>
      <c r="G9" s="134">
        <v>1010</v>
      </c>
      <c r="H9" s="49">
        <f>G9*F9</f>
        <v>0</v>
      </c>
      <c r="I9" s="34"/>
    </row>
    <row r="10" spans="1:9" x14ac:dyDescent="0.25">
      <c r="A10" s="27" t="s">
        <v>655</v>
      </c>
      <c r="B10" s="81"/>
      <c r="C10" s="136"/>
      <c r="D10" s="135" t="s">
        <v>654</v>
      </c>
      <c r="E10" s="78" t="s">
        <v>546</v>
      </c>
      <c r="F10" s="30">
        <v>0</v>
      </c>
      <c r="G10" s="134">
        <v>195</v>
      </c>
      <c r="H10" s="49">
        <f>G10*F10</f>
        <v>0</v>
      </c>
      <c r="I10" s="34"/>
    </row>
    <row r="11" spans="1:9" x14ac:dyDescent="0.25">
      <c r="A11" s="27" t="s">
        <v>653</v>
      </c>
      <c r="B11" s="81"/>
      <c r="C11" s="136"/>
      <c r="D11" s="135" t="s">
        <v>652</v>
      </c>
      <c r="E11" s="78" t="s">
        <v>546</v>
      </c>
      <c r="F11" s="30">
        <v>0</v>
      </c>
      <c r="G11" s="134">
        <v>120</v>
      </c>
      <c r="H11" s="49">
        <f>G11*F11</f>
        <v>0</v>
      </c>
      <c r="I11" s="34"/>
    </row>
    <row r="12" spans="1:9" x14ac:dyDescent="0.25">
      <c r="A12" s="27" t="s">
        <v>651</v>
      </c>
      <c r="B12" s="81"/>
      <c r="C12" s="136"/>
      <c r="D12" s="135" t="s">
        <v>650</v>
      </c>
      <c r="E12" s="78" t="s">
        <v>546</v>
      </c>
      <c r="F12" s="30">
        <v>0</v>
      </c>
      <c r="G12" s="134">
        <v>220</v>
      </c>
      <c r="H12" s="49">
        <f>G12*F12</f>
        <v>0</v>
      </c>
      <c r="I12" s="34"/>
    </row>
    <row r="13" spans="1:9" x14ac:dyDescent="0.25">
      <c r="A13" s="27" t="s">
        <v>649</v>
      </c>
      <c r="B13" s="81"/>
      <c r="C13" s="136"/>
      <c r="D13" s="135" t="s">
        <v>648</v>
      </c>
      <c r="E13" s="78" t="s">
        <v>546</v>
      </c>
      <c r="F13" s="30">
        <v>0</v>
      </c>
      <c r="G13" s="134">
        <v>120</v>
      </c>
      <c r="H13" s="49">
        <f>G13*F13</f>
        <v>0</v>
      </c>
      <c r="I13" s="34"/>
    </row>
    <row r="14" spans="1:9" x14ac:dyDescent="0.25">
      <c r="A14" s="27" t="s">
        <v>647</v>
      </c>
      <c r="B14" s="81"/>
      <c r="C14" s="136"/>
      <c r="D14" s="135" t="s">
        <v>646</v>
      </c>
      <c r="E14" s="78" t="s">
        <v>546</v>
      </c>
      <c r="F14" s="30">
        <v>0</v>
      </c>
      <c r="G14" s="134">
        <v>120</v>
      </c>
      <c r="H14" s="49">
        <f>G14*F14</f>
        <v>0</v>
      </c>
      <c r="I14" s="34"/>
    </row>
    <row r="15" spans="1:9" x14ac:dyDescent="0.25">
      <c r="A15" s="27" t="s">
        <v>645</v>
      </c>
      <c r="B15" s="81"/>
      <c r="C15" s="136"/>
      <c r="D15" s="135" t="s">
        <v>644</v>
      </c>
      <c r="E15" s="78" t="s">
        <v>546</v>
      </c>
      <c r="F15" s="30">
        <v>0</v>
      </c>
      <c r="G15" s="134">
        <v>250</v>
      </c>
      <c r="H15" s="49">
        <f>G15*F15</f>
        <v>0</v>
      </c>
      <c r="I15" s="34"/>
    </row>
    <row r="16" spans="1:9" ht="15" customHeight="1" x14ac:dyDescent="0.25">
      <c r="A16" s="27" t="s">
        <v>643</v>
      </c>
      <c r="B16" s="81"/>
      <c r="C16" s="136"/>
      <c r="D16" s="135" t="s">
        <v>642</v>
      </c>
      <c r="E16" s="78" t="s">
        <v>546</v>
      </c>
      <c r="F16" s="30">
        <v>0</v>
      </c>
      <c r="G16" s="134">
        <v>800</v>
      </c>
      <c r="H16" s="49">
        <f>G16*F16</f>
        <v>0</v>
      </c>
      <c r="I16" s="34"/>
    </row>
    <row r="17" spans="1:9" x14ac:dyDescent="0.25">
      <c r="A17" s="27" t="s">
        <v>641</v>
      </c>
      <c r="B17" s="81"/>
      <c r="C17" s="136"/>
      <c r="D17" s="135" t="s">
        <v>640</v>
      </c>
      <c r="E17" s="78" t="s">
        <v>546</v>
      </c>
      <c r="F17" s="30">
        <v>0</v>
      </c>
      <c r="G17" s="134">
        <v>460</v>
      </c>
      <c r="H17" s="49">
        <f>G17*F17</f>
        <v>0</v>
      </c>
      <c r="I17" s="34"/>
    </row>
    <row r="18" spans="1:9" x14ac:dyDescent="0.25">
      <c r="A18" s="27" t="s">
        <v>639</v>
      </c>
      <c r="B18" s="81"/>
      <c r="C18" s="136"/>
      <c r="D18" s="135" t="s">
        <v>638</v>
      </c>
      <c r="E18" s="78" t="s">
        <v>546</v>
      </c>
      <c r="F18" s="30">
        <v>0</v>
      </c>
      <c r="G18" s="134">
        <v>480</v>
      </c>
      <c r="H18" s="49">
        <f>G18*F18</f>
        <v>0</v>
      </c>
      <c r="I18" s="34"/>
    </row>
    <row r="19" spans="1:9" x14ac:dyDescent="0.25">
      <c r="A19" s="27" t="s">
        <v>637</v>
      </c>
      <c r="B19" s="81"/>
      <c r="C19" s="136"/>
      <c r="D19" s="135" t="s">
        <v>636</v>
      </c>
      <c r="E19" s="78" t="s">
        <v>546</v>
      </c>
      <c r="F19" s="30">
        <v>0</v>
      </c>
      <c r="G19" s="134">
        <v>160</v>
      </c>
      <c r="H19" s="49">
        <f>G19*F19</f>
        <v>0</v>
      </c>
      <c r="I19" s="34"/>
    </row>
    <row r="20" spans="1:9" x14ac:dyDescent="0.25">
      <c r="A20" s="27" t="s">
        <v>635</v>
      </c>
      <c r="B20" s="81"/>
      <c r="C20" s="136"/>
      <c r="D20" s="135" t="s">
        <v>634</v>
      </c>
      <c r="E20" s="78" t="s">
        <v>546</v>
      </c>
      <c r="F20" s="30">
        <v>0</v>
      </c>
      <c r="G20" s="134">
        <v>220</v>
      </c>
      <c r="H20" s="49">
        <f>G20*F20</f>
        <v>0</v>
      </c>
      <c r="I20" s="34"/>
    </row>
    <row r="21" spans="1:9" x14ac:dyDescent="0.25">
      <c r="A21" s="27" t="s">
        <v>633</v>
      </c>
      <c r="B21" s="81"/>
      <c r="C21" s="136"/>
      <c r="D21" s="135" t="s">
        <v>632</v>
      </c>
      <c r="E21" s="78" t="s">
        <v>546</v>
      </c>
      <c r="F21" s="30">
        <v>0</v>
      </c>
      <c r="G21" s="134">
        <v>120</v>
      </c>
      <c r="H21" s="49">
        <f>G21*F21</f>
        <v>0</v>
      </c>
      <c r="I21" s="34"/>
    </row>
    <row r="22" spans="1:9" ht="15" customHeight="1" x14ac:dyDescent="0.25">
      <c r="A22" s="27" t="s">
        <v>631</v>
      </c>
      <c r="B22" s="81"/>
      <c r="C22" s="136"/>
      <c r="D22" s="135" t="s">
        <v>630</v>
      </c>
      <c r="E22" s="78" t="s">
        <v>546</v>
      </c>
      <c r="F22" s="30">
        <v>0</v>
      </c>
      <c r="G22" s="134">
        <v>490</v>
      </c>
      <c r="H22" s="49">
        <f>G22*F22</f>
        <v>0</v>
      </c>
      <c r="I22" s="34"/>
    </row>
    <row r="23" spans="1:9" x14ac:dyDescent="0.25">
      <c r="A23" s="27" t="s">
        <v>629</v>
      </c>
      <c r="B23" s="81"/>
      <c r="C23" s="136"/>
      <c r="D23" s="135" t="s">
        <v>628</v>
      </c>
      <c r="E23" s="78" t="s">
        <v>546</v>
      </c>
      <c r="F23" s="30">
        <v>0</v>
      </c>
      <c r="G23" s="134">
        <v>450</v>
      </c>
      <c r="H23" s="49">
        <f>G23*F23</f>
        <v>0</v>
      </c>
      <c r="I23" s="34"/>
    </row>
    <row r="24" spans="1:9" x14ac:dyDescent="0.25">
      <c r="A24" s="27" t="s">
        <v>627</v>
      </c>
      <c r="B24" s="81"/>
      <c r="C24" s="136"/>
      <c r="D24" s="135" t="s">
        <v>626</v>
      </c>
      <c r="E24" s="78" t="s">
        <v>546</v>
      </c>
      <c r="F24" s="30">
        <v>0</v>
      </c>
      <c r="G24" s="134">
        <v>280</v>
      </c>
      <c r="H24" s="49">
        <f>G24*F24</f>
        <v>0</v>
      </c>
      <c r="I24" s="34"/>
    </row>
    <row r="25" spans="1:9" x14ac:dyDescent="0.25">
      <c r="A25" s="27" t="s">
        <v>625</v>
      </c>
      <c r="B25" s="81"/>
      <c r="C25" s="136"/>
      <c r="D25" s="135" t="s">
        <v>624</v>
      </c>
      <c r="E25" s="78" t="s">
        <v>546</v>
      </c>
      <c r="F25" s="30">
        <v>0</v>
      </c>
      <c r="G25" s="134">
        <v>220</v>
      </c>
      <c r="H25" s="49">
        <f>G25*F25</f>
        <v>0</v>
      </c>
      <c r="I25" s="34"/>
    </row>
    <row r="26" spans="1:9" x14ac:dyDescent="0.25">
      <c r="A26" s="27" t="s">
        <v>623</v>
      </c>
      <c r="B26" s="81"/>
      <c r="C26" s="136"/>
      <c r="D26" s="135" t="s">
        <v>622</v>
      </c>
      <c r="E26" s="78" t="s">
        <v>546</v>
      </c>
      <c r="F26" s="30">
        <v>0</v>
      </c>
      <c r="G26" s="134">
        <v>280</v>
      </c>
      <c r="H26" s="49">
        <f>G26*F26</f>
        <v>0</v>
      </c>
      <c r="I26" s="34"/>
    </row>
    <row r="27" spans="1:9" x14ac:dyDescent="0.25">
      <c r="A27" s="27" t="s">
        <v>621</v>
      </c>
      <c r="B27" s="81"/>
      <c r="C27" s="136"/>
      <c r="D27" s="135" t="s">
        <v>620</v>
      </c>
      <c r="E27" s="78" t="s">
        <v>546</v>
      </c>
      <c r="F27" s="30">
        <v>0</v>
      </c>
      <c r="G27" s="134">
        <v>650</v>
      </c>
      <c r="H27" s="49">
        <f>G27*F27</f>
        <v>0</v>
      </c>
      <c r="I27" s="34"/>
    </row>
    <row r="28" spans="1:9" x14ac:dyDescent="0.25">
      <c r="A28" s="27" t="s">
        <v>619</v>
      </c>
      <c r="B28" s="81"/>
      <c r="C28" s="136"/>
      <c r="D28" s="135" t="s">
        <v>618</v>
      </c>
      <c r="E28" s="78" t="s">
        <v>546</v>
      </c>
      <c r="F28" s="30">
        <v>0</v>
      </c>
      <c r="G28" s="134">
        <v>280</v>
      </c>
      <c r="H28" s="49">
        <f>G28*F28</f>
        <v>0</v>
      </c>
      <c r="I28" s="34"/>
    </row>
    <row r="29" spans="1:9" x14ac:dyDescent="0.25">
      <c r="A29" s="27" t="s">
        <v>617</v>
      </c>
      <c r="B29" s="81"/>
      <c r="C29" s="136"/>
      <c r="D29" s="135" t="s">
        <v>616</v>
      </c>
      <c r="E29" s="78" t="s">
        <v>546</v>
      </c>
      <c r="F29" s="30">
        <v>0</v>
      </c>
      <c r="G29" s="134">
        <v>270</v>
      </c>
      <c r="H29" s="49">
        <f>G29*F29</f>
        <v>0</v>
      </c>
      <c r="I29" s="34"/>
    </row>
    <row r="30" spans="1:9" x14ac:dyDescent="0.25">
      <c r="A30" s="27" t="s">
        <v>615</v>
      </c>
      <c r="B30" s="81"/>
      <c r="C30" s="136"/>
      <c r="D30" s="135" t="s">
        <v>614</v>
      </c>
      <c r="E30" s="78" t="s">
        <v>546</v>
      </c>
      <c r="F30" s="30">
        <v>0</v>
      </c>
      <c r="G30" s="134">
        <v>190</v>
      </c>
      <c r="H30" s="49">
        <f>G30*F30</f>
        <v>0</v>
      </c>
      <c r="I30" s="34"/>
    </row>
    <row r="31" spans="1:9" x14ac:dyDescent="0.25">
      <c r="A31" s="27" t="s">
        <v>613</v>
      </c>
      <c r="B31" s="81"/>
      <c r="C31" s="136"/>
      <c r="D31" s="135" t="s">
        <v>612</v>
      </c>
      <c r="E31" s="78" t="s">
        <v>546</v>
      </c>
      <c r="F31" s="30">
        <v>0</v>
      </c>
      <c r="G31" s="134">
        <v>350</v>
      </c>
      <c r="H31" s="49">
        <f>G31*F31</f>
        <v>0</v>
      </c>
      <c r="I31" s="34"/>
    </row>
    <row r="32" spans="1:9" x14ac:dyDescent="0.25">
      <c r="A32" s="27" t="s">
        <v>611</v>
      </c>
      <c r="B32" s="81"/>
      <c r="C32" s="136"/>
      <c r="D32" s="135" t="s">
        <v>610</v>
      </c>
      <c r="E32" s="78" t="s">
        <v>546</v>
      </c>
      <c r="F32" s="30">
        <v>0</v>
      </c>
      <c r="G32" s="134">
        <v>890</v>
      </c>
      <c r="H32" s="49">
        <f>G32*F32</f>
        <v>0</v>
      </c>
      <c r="I32" s="34"/>
    </row>
    <row r="33" spans="1:9" x14ac:dyDescent="0.25">
      <c r="A33" s="27" t="s">
        <v>609</v>
      </c>
      <c r="B33" s="81"/>
      <c r="C33" s="136"/>
      <c r="D33" s="135" t="s">
        <v>608</v>
      </c>
      <c r="E33" s="78" t="s">
        <v>546</v>
      </c>
      <c r="F33" s="30">
        <v>0</v>
      </c>
      <c r="G33" s="134">
        <v>800</v>
      </c>
      <c r="H33" s="49">
        <f>G33*F33</f>
        <v>0</v>
      </c>
      <c r="I33" s="34"/>
    </row>
    <row r="34" spans="1:9" x14ac:dyDescent="0.25">
      <c r="A34" s="27" t="s">
        <v>607</v>
      </c>
      <c r="B34" s="81"/>
      <c r="C34" s="136"/>
      <c r="D34" s="135" t="s">
        <v>606</v>
      </c>
      <c r="E34" s="78" t="s">
        <v>546</v>
      </c>
      <c r="F34" s="30">
        <v>0</v>
      </c>
      <c r="G34" s="134">
        <v>450</v>
      </c>
      <c r="H34" s="49">
        <f>G34*F34</f>
        <v>0</v>
      </c>
      <c r="I34" s="34"/>
    </row>
    <row r="35" spans="1:9" x14ac:dyDescent="0.25">
      <c r="A35" s="27" t="s">
        <v>605</v>
      </c>
      <c r="B35" s="81"/>
      <c r="C35" s="136"/>
      <c r="D35" s="135" t="s">
        <v>604</v>
      </c>
      <c r="E35" s="78" t="s">
        <v>546</v>
      </c>
      <c r="F35" s="30">
        <v>0</v>
      </c>
      <c r="G35" s="134">
        <v>280</v>
      </c>
      <c r="H35" s="49">
        <f>G35*F35</f>
        <v>0</v>
      </c>
      <c r="I35" s="34"/>
    </row>
    <row r="36" spans="1:9" x14ac:dyDescent="0.25">
      <c r="A36" s="27" t="s">
        <v>603</v>
      </c>
      <c r="B36" s="81"/>
      <c r="C36" s="136"/>
      <c r="D36" s="135" t="s">
        <v>602</v>
      </c>
      <c r="E36" s="78" t="s">
        <v>546</v>
      </c>
      <c r="F36" s="30">
        <v>0</v>
      </c>
      <c r="G36" s="134">
        <v>450</v>
      </c>
      <c r="H36" s="49">
        <f>G36*F36</f>
        <v>0</v>
      </c>
      <c r="I36" s="34"/>
    </row>
    <row r="37" spans="1:9" x14ac:dyDescent="0.25">
      <c r="A37" s="27" t="s">
        <v>601</v>
      </c>
      <c r="B37" s="81"/>
      <c r="C37" s="136"/>
      <c r="D37" s="135" t="s">
        <v>600</v>
      </c>
      <c r="E37" s="78" t="s">
        <v>546</v>
      </c>
      <c r="F37" s="30">
        <v>0</v>
      </c>
      <c r="G37" s="134">
        <v>600</v>
      </c>
      <c r="H37" s="49">
        <f>G37*F37</f>
        <v>0</v>
      </c>
      <c r="I37" s="34"/>
    </row>
    <row r="38" spans="1:9" s="53" customFormat="1" x14ac:dyDescent="0.25">
      <c r="A38" s="27" t="s">
        <v>599</v>
      </c>
      <c r="B38" s="81"/>
      <c r="C38" s="136"/>
      <c r="D38" s="135" t="s">
        <v>598</v>
      </c>
      <c r="E38" s="78" t="s">
        <v>546</v>
      </c>
      <c r="F38" s="30">
        <v>0</v>
      </c>
      <c r="G38" s="134">
        <v>650</v>
      </c>
      <c r="H38" s="49">
        <f>G38*F38</f>
        <v>0</v>
      </c>
      <c r="I38" s="38"/>
    </row>
    <row r="39" spans="1:9" ht="15" customHeight="1" x14ac:dyDescent="0.25">
      <c r="A39" s="27" t="s">
        <v>597</v>
      </c>
      <c r="B39" s="81"/>
      <c r="C39" s="136"/>
      <c r="D39" s="135" t="s">
        <v>596</v>
      </c>
      <c r="E39" s="78" t="s">
        <v>546</v>
      </c>
      <c r="F39" s="30">
        <v>0</v>
      </c>
      <c r="G39" s="134">
        <v>380</v>
      </c>
      <c r="H39" s="49">
        <f>G39*F39</f>
        <v>0</v>
      </c>
      <c r="I39" s="34"/>
    </row>
    <row r="40" spans="1:9" x14ac:dyDescent="0.25">
      <c r="A40" s="27" t="s">
        <v>595</v>
      </c>
      <c r="B40" s="81"/>
      <c r="C40" s="136"/>
      <c r="D40" s="135" t="s">
        <v>594</v>
      </c>
      <c r="E40" s="78" t="s">
        <v>546</v>
      </c>
      <c r="F40" s="30">
        <v>0</v>
      </c>
      <c r="G40" s="134">
        <v>450</v>
      </c>
      <c r="H40" s="49">
        <f>G40*F40</f>
        <v>0</v>
      </c>
      <c r="I40" s="34"/>
    </row>
    <row r="41" spans="1:9" x14ac:dyDescent="0.25">
      <c r="A41" s="27" t="s">
        <v>593</v>
      </c>
      <c r="B41" s="81"/>
      <c r="C41" s="136"/>
      <c r="D41" s="135" t="s">
        <v>592</v>
      </c>
      <c r="E41" s="78" t="s">
        <v>546</v>
      </c>
      <c r="F41" s="30">
        <v>0</v>
      </c>
      <c r="G41" s="134">
        <v>350</v>
      </c>
      <c r="H41" s="49">
        <f>G41*F41</f>
        <v>0</v>
      </c>
      <c r="I41" s="34"/>
    </row>
    <row r="42" spans="1:9" x14ac:dyDescent="0.25">
      <c r="A42" s="27" t="s">
        <v>591</v>
      </c>
      <c r="B42" s="81"/>
      <c r="C42" s="136"/>
      <c r="D42" s="135" t="s">
        <v>590</v>
      </c>
      <c r="E42" s="78" t="s">
        <v>546</v>
      </c>
      <c r="F42" s="30">
        <v>0</v>
      </c>
      <c r="G42" s="134">
        <v>350</v>
      </c>
      <c r="H42" s="49">
        <f>G42*F42</f>
        <v>0</v>
      </c>
      <c r="I42" s="34"/>
    </row>
    <row r="43" spans="1:9" x14ac:dyDescent="0.25">
      <c r="A43" s="27" t="s">
        <v>589</v>
      </c>
      <c r="B43" s="81"/>
      <c r="C43" s="136"/>
      <c r="D43" s="135" t="s">
        <v>588</v>
      </c>
      <c r="E43" s="78" t="s">
        <v>546</v>
      </c>
      <c r="F43" s="30">
        <v>0</v>
      </c>
      <c r="G43" s="134">
        <v>350</v>
      </c>
      <c r="H43" s="49">
        <f>G43*F43</f>
        <v>0</v>
      </c>
      <c r="I43" s="34"/>
    </row>
    <row r="44" spans="1:9" x14ac:dyDescent="0.25">
      <c r="A44" s="27" t="s">
        <v>587</v>
      </c>
      <c r="B44" s="81"/>
      <c r="C44" s="136"/>
      <c r="D44" s="135" t="s">
        <v>586</v>
      </c>
      <c r="E44" s="78" t="s">
        <v>546</v>
      </c>
      <c r="F44" s="30">
        <v>0</v>
      </c>
      <c r="G44" s="134">
        <v>220</v>
      </c>
      <c r="H44" s="49">
        <f>G44*F44</f>
        <v>0</v>
      </c>
      <c r="I44" s="34"/>
    </row>
    <row r="45" spans="1:9" x14ac:dyDescent="0.25">
      <c r="A45" s="27" t="s">
        <v>585</v>
      </c>
      <c r="B45" s="81"/>
      <c r="C45" s="136"/>
      <c r="D45" s="135" t="s">
        <v>584</v>
      </c>
      <c r="E45" s="78" t="s">
        <v>546</v>
      </c>
      <c r="F45" s="30">
        <v>0</v>
      </c>
      <c r="G45" s="134">
        <v>500</v>
      </c>
      <c r="H45" s="49">
        <f>G45*F45</f>
        <v>0</v>
      </c>
      <c r="I45" s="34"/>
    </row>
    <row r="46" spans="1:9" x14ac:dyDescent="0.25">
      <c r="A46" s="27" t="s">
        <v>583</v>
      </c>
      <c r="B46" s="81"/>
      <c r="C46" s="136"/>
      <c r="D46" s="135" t="s">
        <v>582</v>
      </c>
      <c r="E46" s="78" t="s">
        <v>546</v>
      </c>
      <c r="F46" s="30">
        <v>0</v>
      </c>
      <c r="G46" s="134">
        <v>280</v>
      </c>
      <c r="H46" s="49">
        <f>G46*F46</f>
        <v>0</v>
      </c>
      <c r="I46" s="34"/>
    </row>
    <row r="47" spans="1:9" x14ac:dyDescent="0.25">
      <c r="A47" s="27" t="s">
        <v>581</v>
      </c>
      <c r="B47" s="81"/>
      <c r="C47" s="136"/>
      <c r="D47" s="135" t="s">
        <v>580</v>
      </c>
      <c r="E47" s="78" t="s">
        <v>546</v>
      </c>
      <c r="F47" s="30">
        <v>0</v>
      </c>
      <c r="G47" s="134">
        <v>320</v>
      </c>
      <c r="H47" s="49">
        <f>G47*F47</f>
        <v>0</v>
      </c>
      <c r="I47" s="34"/>
    </row>
    <row r="48" spans="1:9" x14ac:dyDescent="0.25">
      <c r="A48" s="27" t="s">
        <v>579</v>
      </c>
      <c r="B48" s="81"/>
      <c r="C48" s="136"/>
      <c r="D48" s="135" t="s">
        <v>578</v>
      </c>
      <c r="E48" s="78" t="s">
        <v>289</v>
      </c>
      <c r="F48" s="30">
        <v>0</v>
      </c>
      <c r="G48" s="134">
        <v>290</v>
      </c>
      <c r="H48" s="49">
        <f>G48*F48</f>
        <v>0</v>
      </c>
      <c r="I48" s="34"/>
    </row>
    <row r="49" spans="1:9" s="69" customFormat="1" x14ac:dyDescent="0.25">
      <c r="A49" s="62"/>
      <c r="B49" s="63"/>
      <c r="C49" s="64"/>
      <c r="D49" s="65"/>
      <c r="E49" s="66"/>
      <c r="F49" s="67">
        <f>SUM(F5:F48)</f>
        <v>0</v>
      </c>
      <c r="G49" s="65"/>
      <c r="H49" s="68">
        <f>SUM(H5:H48)</f>
        <v>0</v>
      </c>
      <c r="I49" s="34"/>
    </row>
    <row r="50" spans="1:9" x14ac:dyDescent="0.25">
      <c r="A50" s="43" t="s">
        <v>577</v>
      </c>
      <c r="B50" s="81"/>
      <c r="C50" s="96" t="s">
        <v>576</v>
      </c>
      <c r="D50" s="135" t="s">
        <v>575</v>
      </c>
      <c r="E50" s="78" t="s">
        <v>546</v>
      </c>
      <c r="F50" s="30">
        <v>0</v>
      </c>
      <c r="G50" s="134">
        <v>350</v>
      </c>
      <c r="H50" s="49">
        <f>G50*F50</f>
        <v>0</v>
      </c>
      <c r="I50" s="34"/>
    </row>
    <row r="51" spans="1:9" x14ac:dyDescent="0.25">
      <c r="A51" s="43" t="s">
        <v>574</v>
      </c>
      <c r="B51" s="81"/>
      <c r="C51" s="96"/>
      <c r="D51" s="135" t="s">
        <v>573</v>
      </c>
      <c r="E51" s="78" t="s">
        <v>546</v>
      </c>
      <c r="F51" s="30">
        <v>0</v>
      </c>
      <c r="G51" s="134">
        <v>490</v>
      </c>
      <c r="H51" s="49">
        <f t="shared" ref="H51:H64" si="0">G51*F51</f>
        <v>0</v>
      </c>
      <c r="I51" s="34"/>
    </row>
    <row r="52" spans="1:9" x14ac:dyDescent="0.25">
      <c r="A52" s="43" t="s">
        <v>572</v>
      </c>
      <c r="B52" s="81"/>
      <c r="C52" s="96"/>
      <c r="D52" s="135" t="s">
        <v>571</v>
      </c>
      <c r="E52" s="78" t="s">
        <v>546</v>
      </c>
      <c r="F52" s="30">
        <v>0</v>
      </c>
      <c r="G52" s="134">
        <v>450</v>
      </c>
      <c r="H52" s="49">
        <f t="shared" si="0"/>
        <v>0</v>
      </c>
      <c r="I52" s="34"/>
    </row>
    <row r="53" spans="1:9" x14ac:dyDescent="0.25">
      <c r="A53" s="43" t="s">
        <v>570</v>
      </c>
      <c r="B53" s="81"/>
      <c r="C53" s="96"/>
      <c r="D53" s="135" t="s">
        <v>569</v>
      </c>
      <c r="E53" s="78" t="s">
        <v>546</v>
      </c>
      <c r="F53" s="30">
        <v>0</v>
      </c>
      <c r="G53" s="134">
        <v>480</v>
      </c>
      <c r="H53" s="49">
        <f t="shared" si="0"/>
        <v>0</v>
      </c>
      <c r="I53" s="34"/>
    </row>
    <row r="54" spans="1:9" x14ac:dyDescent="0.25">
      <c r="A54" s="43" t="s">
        <v>568</v>
      </c>
      <c r="B54" s="81"/>
      <c r="C54" s="96"/>
      <c r="D54" s="135" t="s">
        <v>567</v>
      </c>
      <c r="E54" s="78" t="s">
        <v>546</v>
      </c>
      <c r="F54" s="30">
        <v>0</v>
      </c>
      <c r="G54" s="134">
        <v>480</v>
      </c>
      <c r="H54" s="49">
        <f t="shared" si="0"/>
        <v>0</v>
      </c>
      <c r="I54" s="34"/>
    </row>
    <row r="55" spans="1:9" x14ac:dyDescent="0.25">
      <c r="A55" s="43" t="s">
        <v>566</v>
      </c>
      <c r="B55" s="81"/>
      <c r="C55" s="96"/>
      <c r="D55" s="135" t="s">
        <v>565</v>
      </c>
      <c r="E55" s="78" t="s">
        <v>546</v>
      </c>
      <c r="F55" s="30">
        <v>0</v>
      </c>
      <c r="G55" s="134">
        <v>350</v>
      </c>
      <c r="H55" s="49">
        <f t="shared" si="0"/>
        <v>0</v>
      </c>
      <c r="I55" s="34"/>
    </row>
    <row r="56" spans="1:9" x14ac:dyDescent="0.25">
      <c r="A56" s="43" t="s">
        <v>564</v>
      </c>
      <c r="B56" s="81"/>
      <c r="C56" s="96"/>
      <c r="D56" s="135" t="s">
        <v>563</v>
      </c>
      <c r="E56" s="78" t="s">
        <v>546</v>
      </c>
      <c r="F56" s="30">
        <v>0</v>
      </c>
      <c r="G56" s="134">
        <v>480</v>
      </c>
      <c r="H56" s="49">
        <f t="shared" si="0"/>
        <v>0</v>
      </c>
      <c r="I56" s="34"/>
    </row>
    <row r="57" spans="1:9" x14ac:dyDescent="0.25">
      <c r="A57" s="43" t="s">
        <v>562</v>
      </c>
      <c r="B57" s="81"/>
      <c r="C57" s="96"/>
      <c r="D57" s="135" t="s">
        <v>561</v>
      </c>
      <c r="E57" s="78" t="s">
        <v>546</v>
      </c>
      <c r="F57" s="30">
        <v>0</v>
      </c>
      <c r="G57" s="134">
        <v>440</v>
      </c>
      <c r="H57" s="49">
        <f t="shared" si="0"/>
        <v>0</v>
      </c>
      <c r="I57" s="34"/>
    </row>
    <row r="58" spans="1:9" s="53" customFormat="1" x14ac:dyDescent="0.25">
      <c r="A58" s="43" t="s">
        <v>560</v>
      </c>
      <c r="B58" s="81"/>
      <c r="C58" s="96"/>
      <c r="D58" s="135" t="s">
        <v>559</v>
      </c>
      <c r="E58" s="78" t="s">
        <v>546</v>
      </c>
      <c r="F58" s="30">
        <v>0</v>
      </c>
      <c r="G58" s="134">
        <v>290</v>
      </c>
      <c r="H58" s="49">
        <f t="shared" si="0"/>
        <v>0</v>
      </c>
      <c r="I58" s="38"/>
    </row>
    <row r="59" spans="1:9" x14ac:dyDescent="0.25">
      <c r="A59" s="43" t="s">
        <v>558</v>
      </c>
      <c r="B59" s="81"/>
      <c r="C59" s="96"/>
      <c r="D59" s="135" t="s">
        <v>557</v>
      </c>
      <c r="E59" s="78" t="s">
        <v>546</v>
      </c>
      <c r="F59" s="30">
        <v>0</v>
      </c>
      <c r="G59" s="134">
        <v>550</v>
      </c>
      <c r="H59" s="49">
        <f t="shared" si="0"/>
        <v>0</v>
      </c>
      <c r="I59" s="34"/>
    </row>
    <row r="60" spans="1:9" x14ac:dyDescent="0.25">
      <c r="A60" s="43" t="s">
        <v>556</v>
      </c>
      <c r="B60" s="81"/>
      <c r="C60" s="96"/>
      <c r="D60" s="135" t="s">
        <v>555</v>
      </c>
      <c r="E60" s="78" t="s">
        <v>546</v>
      </c>
      <c r="F60" s="30">
        <v>0</v>
      </c>
      <c r="G60" s="134">
        <v>750</v>
      </c>
      <c r="H60" s="49">
        <f t="shared" si="0"/>
        <v>0</v>
      </c>
      <c r="I60" s="34"/>
    </row>
    <row r="61" spans="1:9" x14ac:dyDescent="0.25">
      <c r="A61" s="43" t="s">
        <v>554</v>
      </c>
      <c r="B61" s="81"/>
      <c r="C61" s="96"/>
      <c r="D61" s="135" t="s">
        <v>553</v>
      </c>
      <c r="E61" s="78" t="s">
        <v>546</v>
      </c>
      <c r="F61" s="30">
        <v>0</v>
      </c>
      <c r="G61" s="134">
        <v>380</v>
      </c>
      <c r="H61" s="49">
        <f t="shared" si="0"/>
        <v>0</v>
      </c>
      <c r="I61" s="34"/>
    </row>
    <row r="62" spans="1:9" x14ac:dyDescent="0.25">
      <c r="A62" s="43" t="s">
        <v>552</v>
      </c>
      <c r="B62" s="81"/>
      <c r="C62" s="96"/>
      <c r="D62" s="135" t="s">
        <v>551</v>
      </c>
      <c r="E62" s="78" t="s">
        <v>546</v>
      </c>
      <c r="F62" s="30">
        <v>0</v>
      </c>
      <c r="G62" s="134">
        <v>290</v>
      </c>
      <c r="H62" s="49">
        <f t="shared" si="0"/>
        <v>0</v>
      </c>
      <c r="I62" s="34"/>
    </row>
    <row r="63" spans="1:9" x14ac:dyDescent="0.25">
      <c r="A63" s="43" t="s">
        <v>550</v>
      </c>
      <c r="B63" s="81"/>
      <c r="C63" s="96"/>
      <c r="D63" s="135" t="s">
        <v>549</v>
      </c>
      <c r="E63" s="78" t="s">
        <v>546</v>
      </c>
      <c r="F63" s="30">
        <v>0</v>
      </c>
      <c r="G63" s="134">
        <v>310</v>
      </c>
      <c r="H63" s="49">
        <f t="shared" si="0"/>
        <v>0</v>
      </c>
      <c r="I63" s="34"/>
    </row>
    <row r="64" spans="1:9" x14ac:dyDescent="0.25">
      <c r="A64" s="43" t="s">
        <v>548</v>
      </c>
      <c r="B64" s="81"/>
      <c r="C64" s="96"/>
      <c r="D64" s="135" t="s">
        <v>547</v>
      </c>
      <c r="E64" s="78" t="s">
        <v>546</v>
      </c>
      <c r="F64" s="30">
        <v>0</v>
      </c>
      <c r="G64" s="134">
        <v>250</v>
      </c>
      <c r="H64" s="49">
        <f t="shared" si="0"/>
        <v>0</v>
      </c>
      <c r="I64" s="34"/>
    </row>
    <row r="65" spans="1:9" s="69" customFormat="1" x14ac:dyDescent="0.25">
      <c r="A65" s="62"/>
      <c r="B65" s="63"/>
      <c r="C65" s="64"/>
      <c r="D65" s="65"/>
      <c r="E65" s="66"/>
      <c r="F65" s="67">
        <f>SUM(F50:F64)</f>
        <v>0</v>
      </c>
      <c r="G65" s="65"/>
      <c r="H65" s="68">
        <f>SUM(H50:H64)</f>
        <v>0</v>
      </c>
      <c r="I65" s="34"/>
    </row>
    <row r="66" spans="1:9" x14ac:dyDescent="0.25">
      <c r="A66" s="133"/>
      <c r="B66" s="132"/>
      <c r="C66" s="131"/>
      <c r="E66" s="79"/>
      <c r="H66" s="130"/>
    </row>
    <row r="67" spans="1:9" x14ac:dyDescent="0.25">
      <c r="A67" s="133"/>
      <c r="B67" s="132"/>
      <c r="C67" s="131"/>
      <c r="E67" s="79"/>
      <c r="H67" s="130"/>
    </row>
    <row r="68" spans="1:9" x14ac:dyDescent="0.25">
      <c r="A68" s="133"/>
      <c r="B68" s="132"/>
      <c r="C68" s="131"/>
      <c r="E68" s="79"/>
      <c r="H68" s="130"/>
    </row>
    <row r="69" spans="1:9" x14ac:dyDescent="0.25">
      <c r="A69" s="133"/>
      <c r="B69" s="132"/>
      <c r="C69" s="131"/>
      <c r="E69" s="79"/>
      <c r="H69" s="130"/>
    </row>
    <row r="70" spans="1:9" x14ac:dyDescent="0.25">
      <c r="A70" s="133"/>
      <c r="B70" s="132"/>
      <c r="C70" s="131"/>
      <c r="E70" s="79"/>
      <c r="H70" s="130"/>
    </row>
    <row r="71" spans="1:9" x14ac:dyDescent="0.25">
      <c r="A71" s="133"/>
      <c r="B71" s="132"/>
      <c r="C71" s="131"/>
      <c r="E71" s="79"/>
      <c r="H71" s="130"/>
    </row>
    <row r="72" spans="1:9" x14ac:dyDescent="0.25">
      <c r="A72" s="133"/>
      <c r="B72" s="132"/>
      <c r="C72" s="131"/>
      <c r="E72" s="79"/>
      <c r="H72" s="130"/>
    </row>
    <row r="73" spans="1:9" x14ac:dyDescent="0.25">
      <c r="A73" s="133"/>
      <c r="B73" s="132"/>
      <c r="C73" s="131"/>
      <c r="E73" s="79"/>
      <c r="H73" s="130"/>
    </row>
    <row r="74" spans="1:9" x14ac:dyDescent="0.25">
      <c r="A74" s="133"/>
      <c r="B74" s="132"/>
      <c r="C74" s="131"/>
      <c r="E74" s="79"/>
      <c r="H74" s="130"/>
    </row>
    <row r="75" spans="1:9" x14ac:dyDescent="0.25">
      <c r="A75" s="133"/>
      <c r="B75" s="132"/>
      <c r="C75" s="131"/>
      <c r="E75" s="79"/>
      <c r="H75" s="130"/>
    </row>
    <row r="76" spans="1:9" x14ac:dyDescent="0.25">
      <c r="A76" s="133"/>
      <c r="B76" s="132"/>
      <c r="C76" s="131"/>
      <c r="E76" s="79"/>
      <c r="H76" s="130"/>
    </row>
    <row r="77" spans="1:9" x14ac:dyDescent="0.25">
      <c r="A77" s="133"/>
      <c r="B77" s="132"/>
      <c r="C77" s="131"/>
      <c r="E77" s="79"/>
      <c r="H77" s="130"/>
    </row>
    <row r="78" spans="1:9" x14ac:dyDescent="0.25">
      <c r="A78" s="133"/>
      <c r="B78" s="132"/>
      <c r="C78" s="131"/>
      <c r="E78" s="79"/>
      <c r="H78" s="130"/>
    </row>
    <row r="79" spans="1:9" x14ac:dyDescent="0.25">
      <c r="E79" s="79"/>
      <c r="H79" s="130"/>
    </row>
  </sheetData>
  <mergeCells count="8">
    <mergeCell ref="A1:F3"/>
    <mergeCell ref="I3:I4"/>
    <mergeCell ref="C5:C48"/>
    <mergeCell ref="B5:B48"/>
    <mergeCell ref="C50:C64"/>
    <mergeCell ref="B50:B64"/>
    <mergeCell ref="G3:H3"/>
    <mergeCell ref="G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89"/>
  <sheetViews>
    <sheetView workbookViewId="0">
      <pane xSplit="9" ySplit="4" topLeftCell="J80" activePane="bottomRight" state="frozen"/>
      <selection pane="topRight" activeCell="L1" sqref="L1"/>
      <selection pane="bottomLeft" activeCell="A12" sqref="A12"/>
      <selection pane="bottomRight" activeCell="F8" sqref="F8"/>
    </sheetView>
  </sheetViews>
  <sheetFormatPr defaultRowHeight="15" x14ac:dyDescent="0.25"/>
  <cols>
    <col min="1" max="1" width="9.140625" style="45"/>
    <col min="2" max="2" width="24.140625" style="45" customWidth="1"/>
    <col min="3" max="3" width="10.5703125" style="45" customWidth="1"/>
    <col min="4" max="4" width="58.7109375" style="45" bestFit="1" customWidth="1"/>
    <col min="5" max="6" width="10.85546875" style="45" customWidth="1"/>
    <col min="7" max="7" width="17.42578125" style="45" customWidth="1"/>
    <col min="8" max="8" width="12.28515625" style="45" customWidth="1"/>
    <col min="9" max="9" width="29" style="45" customWidth="1"/>
    <col min="10" max="16384" width="9.140625" style="45"/>
  </cols>
  <sheetData>
    <row r="1" spans="1:9" x14ac:dyDescent="0.25">
      <c r="A1" s="84"/>
      <c r="B1" s="84"/>
      <c r="C1" s="84"/>
      <c r="D1" s="84"/>
      <c r="E1" s="84"/>
      <c r="F1" s="84"/>
      <c r="G1" s="23"/>
      <c r="H1" s="23"/>
      <c r="I1" s="23"/>
    </row>
    <row r="2" spans="1:9" ht="50.1" customHeight="1" x14ac:dyDescent="0.25">
      <c r="A2" s="84"/>
      <c r="B2" s="84"/>
      <c r="C2" s="84"/>
      <c r="D2" s="84"/>
      <c r="E2" s="84"/>
      <c r="F2" s="84"/>
      <c r="G2" s="88" t="s">
        <v>7</v>
      </c>
      <c r="H2" s="89"/>
      <c r="I2" s="24" t="s">
        <v>11</v>
      </c>
    </row>
    <row r="3" spans="1:9" ht="15" customHeight="1" x14ac:dyDescent="0.25">
      <c r="A3" s="84"/>
      <c r="B3" s="84"/>
      <c r="C3" s="84"/>
      <c r="D3" s="84"/>
      <c r="E3" s="84"/>
      <c r="F3" s="84"/>
      <c r="G3" s="90">
        <f>SUM(H17+H24+H41+H62+H83+H89)</f>
        <v>0</v>
      </c>
      <c r="H3" s="91"/>
      <c r="I3" s="85">
        <f>Орехи!I3</f>
        <v>0</v>
      </c>
    </row>
    <row r="4" spans="1:9" s="46" customFormat="1" ht="39.950000000000003" customHeight="1" x14ac:dyDescent="0.25">
      <c r="A4" s="24" t="s">
        <v>0</v>
      </c>
      <c r="B4" s="24" t="s">
        <v>3</v>
      </c>
      <c r="C4" s="24" t="s">
        <v>1</v>
      </c>
      <c r="D4" s="24" t="s">
        <v>2</v>
      </c>
      <c r="E4" s="24" t="s">
        <v>12</v>
      </c>
      <c r="F4" s="58" t="s">
        <v>6</v>
      </c>
      <c r="G4" s="24" t="s">
        <v>151</v>
      </c>
      <c r="H4" s="24" t="s">
        <v>152</v>
      </c>
      <c r="I4" s="86"/>
    </row>
    <row r="5" spans="1:9" ht="15" customHeight="1" x14ac:dyDescent="0.25">
      <c r="A5" s="27" t="s">
        <v>25</v>
      </c>
      <c r="B5" s="81"/>
      <c r="C5" s="82" t="s">
        <v>13</v>
      </c>
      <c r="D5" s="28" t="s">
        <v>14</v>
      </c>
      <c r="E5" s="29" t="s">
        <v>36</v>
      </c>
      <c r="F5" s="30">
        <v>0</v>
      </c>
      <c r="G5" s="47">
        <v>78</v>
      </c>
      <c r="H5" s="48">
        <f>G5*F5</f>
        <v>0</v>
      </c>
      <c r="I5" s="34"/>
    </row>
    <row r="6" spans="1:9" x14ac:dyDescent="0.25">
      <c r="A6" s="43" t="s">
        <v>26</v>
      </c>
      <c r="B6" s="81"/>
      <c r="C6" s="82"/>
      <c r="D6" s="28" t="s">
        <v>15</v>
      </c>
      <c r="E6" s="29" t="s">
        <v>36</v>
      </c>
      <c r="F6" s="30">
        <v>0</v>
      </c>
      <c r="G6" s="31">
        <v>78</v>
      </c>
      <c r="H6" s="32">
        <f t="shared" ref="H6:H16" si="0">G6*F6</f>
        <v>0</v>
      </c>
      <c r="I6" s="34"/>
    </row>
    <row r="7" spans="1:9" x14ac:dyDescent="0.25">
      <c r="A7" s="43" t="s">
        <v>27</v>
      </c>
      <c r="B7" s="81"/>
      <c r="C7" s="82"/>
      <c r="D7" s="28" t="s">
        <v>16</v>
      </c>
      <c r="E7" s="29" t="s">
        <v>36</v>
      </c>
      <c r="F7" s="30">
        <v>0</v>
      </c>
      <c r="G7" s="31">
        <v>78</v>
      </c>
      <c r="H7" s="32">
        <f t="shared" si="0"/>
        <v>0</v>
      </c>
      <c r="I7" s="34"/>
    </row>
    <row r="8" spans="1:9" x14ac:dyDescent="0.25">
      <c r="A8" s="43" t="s">
        <v>28</v>
      </c>
      <c r="B8" s="81"/>
      <c r="C8" s="82"/>
      <c r="D8" s="28" t="s">
        <v>17</v>
      </c>
      <c r="E8" s="29" t="s">
        <v>36</v>
      </c>
      <c r="F8" s="30">
        <v>0</v>
      </c>
      <c r="G8" s="31">
        <v>78</v>
      </c>
      <c r="H8" s="32">
        <f t="shared" si="0"/>
        <v>0</v>
      </c>
      <c r="I8" s="34"/>
    </row>
    <row r="9" spans="1:9" x14ac:dyDescent="0.25">
      <c r="A9" s="43" t="s">
        <v>29</v>
      </c>
      <c r="B9" s="81"/>
      <c r="C9" s="82"/>
      <c r="D9" s="28" t="s">
        <v>18</v>
      </c>
      <c r="E9" s="29" t="s">
        <v>36</v>
      </c>
      <c r="F9" s="30">
        <v>0</v>
      </c>
      <c r="G9" s="31">
        <v>78</v>
      </c>
      <c r="H9" s="32">
        <f t="shared" si="0"/>
        <v>0</v>
      </c>
      <c r="I9" s="34"/>
    </row>
    <row r="10" spans="1:9" x14ac:dyDescent="0.25">
      <c r="A10" s="43" t="s">
        <v>30</v>
      </c>
      <c r="B10" s="81"/>
      <c r="C10" s="82"/>
      <c r="D10" s="28" t="s">
        <v>19</v>
      </c>
      <c r="E10" s="29" t="s">
        <v>36</v>
      </c>
      <c r="F10" s="30">
        <v>0</v>
      </c>
      <c r="G10" s="31">
        <v>78</v>
      </c>
      <c r="H10" s="32">
        <f t="shared" si="0"/>
        <v>0</v>
      </c>
      <c r="I10" s="34"/>
    </row>
    <row r="11" spans="1:9" x14ac:dyDescent="0.25">
      <c r="A11" s="43" t="s">
        <v>31</v>
      </c>
      <c r="B11" s="81"/>
      <c r="C11" s="82"/>
      <c r="D11" s="28" t="s">
        <v>20</v>
      </c>
      <c r="E11" s="29" t="s">
        <v>36</v>
      </c>
      <c r="F11" s="30">
        <v>0</v>
      </c>
      <c r="G11" s="31">
        <v>78</v>
      </c>
      <c r="H11" s="32">
        <f t="shared" si="0"/>
        <v>0</v>
      </c>
      <c r="I11" s="34"/>
    </row>
    <row r="12" spans="1:9" x14ac:dyDescent="0.25">
      <c r="A12" s="43" t="s">
        <v>32</v>
      </c>
      <c r="B12" s="81"/>
      <c r="C12" s="82"/>
      <c r="D12" s="28" t="s">
        <v>21</v>
      </c>
      <c r="E12" s="29" t="s">
        <v>36</v>
      </c>
      <c r="F12" s="30">
        <v>0</v>
      </c>
      <c r="G12" s="31">
        <v>78</v>
      </c>
      <c r="H12" s="32">
        <f t="shared" si="0"/>
        <v>0</v>
      </c>
      <c r="I12" s="34"/>
    </row>
    <row r="13" spans="1:9" x14ac:dyDescent="0.25">
      <c r="A13" s="43" t="s">
        <v>33</v>
      </c>
      <c r="B13" s="81"/>
      <c r="C13" s="82"/>
      <c r="D13" s="28" t="s">
        <v>22</v>
      </c>
      <c r="E13" s="29" t="s">
        <v>36</v>
      </c>
      <c r="F13" s="30">
        <v>0</v>
      </c>
      <c r="G13" s="31">
        <v>78</v>
      </c>
      <c r="H13" s="32">
        <f t="shared" si="0"/>
        <v>0</v>
      </c>
      <c r="I13" s="34"/>
    </row>
    <row r="14" spans="1:9" x14ac:dyDescent="0.25">
      <c r="A14" s="43" t="s">
        <v>34</v>
      </c>
      <c r="B14" s="81"/>
      <c r="C14" s="82"/>
      <c r="D14" s="28" t="s">
        <v>23</v>
      </c>
      <c r="E14" s="29" t="s">
        <v>36</v>
      </c>
      <c r="F14" s="30">
        <v>0</v>
      </c>
      <c r="G14" s="31">
        <v>78</v>
      </c>
      <c r="H14" s="32">
        <f t="shared" si="0"/>
        <v>0</v>
      </c>
      <c r="I14" s="34"/>
    </row>
    <row r="15" spans="1:9" x14ac:dyDescent="0.25">
      <c r="A15" s="43" t="s">
        <v>35</v>
      </c>
      <c r="B15" s="81"/>
      <c r="C15" s="82"/>
      <c r="D15" s="28" t="s">
        <v>24</v>
      </c>
      <c r="E15" s="29" t="s">
        <v>36</v>
      </c>
      <c r="F15" s="30">
        <v>0</v>
      </c>
      <c r="G15" s="31">
        <v>78</v>
      </c>
      <c r="H15" s="32">
        <f t="shared" si="0"/>
        <v>0</v>
      </c>
      <c r="I15" s="34"/>
    </row>
    <row r="16" spans="1:9" x14ac:dyDescent="0.25">
      <c r="A16" s="59" t="s">
        <v>88</v>
      </c>
      <c r="B16" s="81"/>
      <c r="C16" s="82"/>
      <c r="D16" s="28" t="s">
        <v>54</v>
      </c>
      <c r="E16" s="29" t="s">
        <v>40</v>
      </c>
      <c r="F16" s="30">
        <v>0</v>
      </c>
      <c r="G16" s="31">
        <v>1460</v>
      </c>
      <c r="H16" s="32">
        <f t="shared" si="0"/>
        <v>0</v>
      </c>
      <c r="I16" s="34"/>
    </row>
    <row r="17" spans="1:9" s="60" customFormat="1" x14ac:dyDescent="0.25">
      <c r="A17" s="35"/>
      <c r="B17" s="35"/>
      <c r="C17" s="35"/>
      <c r="D17" s="35"/>
      <c r="E17" s="35"/>
      <c r="F17" s="36">
        <f>SUM(F5:F16)</f>
        <v>0</v>
      </c>
      <c r="G17" s="35"/>
      <c r="H17" s="37">
        <f>SUM(H5:H16)</f>
        <v>0</v>
      </c>
      <c r="I17" s="38"/>
    </row>
    <row r="18" spans="1:9" ht="15" customHeight="1" x14ac:dyDescent="0.25">
      <c r="A18" s="39" t="s">
        <v>39</v>
      </c>
      <c r="B18" s="81"/>
      <c r="C18" s="82" t="s">
        <v>51</v>
      </c>
      <c r="D18" s="28" t="s">
        <v>41</v>
      </c>
      <c r="E18" s="29" t="s">
        <v>36</v>
      </c>
      <c r="F18" s="30">
        <v>0</v>
      </c>
      <c r="G18" s="40">
        <v>75</v>
      </c>
      <c r="H18" s="32">
        <f>G18*F18</f>
        <v>0</v>
      </c>
      <c r="I18" s="34"/>
    </row>
    <row r="19" spans="1:9" x14ac:dyDescent="0.25">
      <c r="A19" s="39" t="s">
        <v>46</v>
      </c>
      <c r="B19" s="81"/>
      <c r="C19" s="82"/>
      <c r="D19" s="28" t="s">
        <v>42</v>
      </c>
      <c r="E19" s="29" t="s">
        <v>36</v>
      </c>
      <c r="F19" s="30">
        <v>0</v>
      </c>
      <c r="G19" s="40">
        <v>75</v>
      </c>
      <c r="H19" s="32">
        <f t="shared" ref="H19:H82" si="1">G19*F19</f>
        <v>0</v>
      </c>
      <c r="I19" s="34"/>
    </row>
    <row r="20" spans="1:9" x14ac:dyDescent="0.25">
      <c r="A20" s="39" t="s">
        <v>47</v>
      </c>
      <c r="B20" s="81"/>
      <c r="C20" s="82"/>
      <c r="D20" s="28" t="s">
        <v>43</v>
      </c>
      <c r="E20" s="29" t="s">
        <v>36</v>
      </c>
      <c r="F20" s="30">
        <v>0</v>
      </c>
      <c r="G20" s="40">
        <v>75</v>
      </c>
      <c r="H20" s="32">
        <f t="shared" si="1"/>
        <v>0</v>
      </c>
      <c r="I20" s="34"/>
    </row>
    <row r="21" spans="1:9" x14ac:dyDescent="0.25">
      <c r="A21" s="39" t="s">
        <v>48</v>
      </c>
      <c r="B21" s="81"/>
      <c r="C21" s="82"/>
      <c r="D21" s="28" t="s">
        <v>44</v>
      </c>
      <c r="E21" s="29" t="s">
        <v>36</v>
      </c>
      <c r="F21" s="30">
        <v>0</v>
      </c>
      <c r="G21" s="40">
        <v>75</v>
      </c>
      <c r="H21" s="32">
        <f t="shared" si="1"/>
        <v>0</v>
      </c>
      <c r="I21" s="34"/>
    </row>
    <row r="22" spans="1:9" x14ac:dyDescent="0.25">
      <c r="A22" s="39" t="s">
        <v>49</v>
      </c>
      <c r="B22" s="81"/>
      <c r="C22" s="82"/>
      <c r="D22" s="28" t="s">
        <v>45</v>
      </c>
      <c r="E22" s="29" t="s">
        <v>36</v>
      </c>
      <c r="F22" s="30">
        <v>0</v>
      </c>
      <c r="G22" s="40">
        <v>75</v>
      </c>
      <c r="H22" s="32">
        <f t="shared" si="1"/>
        <v>0</v>
      </c>
      <c r="I22" s="34"/>
    </row>
    <row r="23" spans="1:9" x14ac:dyDescent="0.25">
      <c r="A23" s="39" t="s">
        <v>50</v>
      </c>
      <c r="B23" s="81"/>
      <c r="C23" s="82"/>
      <c r="D23" s="42" t="s">
        <v>53</v>
      </c>
      <c r="E23" s="29" t="s">
        <v>52</v>
      </c>
      <c r="F23" s="30">
        <v>0</v>
      </c>
      <c r="G23" s="40">
        <v>250</v>
      </c>
      <c r="H23" s="32">
        <f t="shared" si="1"/>
        <v>0</v>
      </c>
      <c r="I23" s="34"/>
    </row>
    <row r="24" spans="1:9" s="60" customFormat="1" x14ac:dyDescent="0.25">
      <c r="A24" s="35"/>
      <c r="B24" s="35"/>
      <c r="C24" s="35"/>
      <c r="D24" s="35"/>
      <c r="E24" s="35"/>
      <c r="F24" s="36">
        <f>SUM(F18:F23)</f>
        <v>0</v>
      </c>
      <c r="G24" s="35"/>
      <c r="H24" s="37">
        <f>SUM(H18:H23)</f>
        <v>0</v>
      </c>
      <c r="I24" s="38"/>
    </row>
    <row r="25" spans="1:9" ht="15" customHeight="1" x14ac:dyDescent="0.25">
      <c r="A25" s="41" t="s">
        <v>87</v>
      </c>
      <c r="B25" s="81"/>
      <c r="C25" s="82" t="s">
        <v>71</v>
      </c>
      <c r="D25" s="28" t="s">
        <v>72</v>
      </c>
      <c r="E25" s="29" t="s">
        <v>36</v>
      </c>
      <c r="F25" s="30">
        <v>0</v>
      </c>
      <c r="G25" s="31">
        <v>150</v>
      </c>
      <c r="H25" s="32">
        <f t="shared" si="1"/>
        <v>0</v>
      </c>
      <c r="I25" s="34"/>
    </row>
    <row r="26" spans="1:9" x14ac:dyDescent="0.25">
      <c r="A26" s="41" t="s">
        <v>87</v>
      </c>
      <c r="B26" s="81"/>
      <c r="C26" s="82"/>
      <c r="D26" s="28" t="s">
        <v>73</v>
      </c>
      <c r="E26" s="29" t="s">
        <v>36</v>
      </c>
      <c r="F26" s="30">
        <v>0</v>
      </c>
      <c r="G26" s="31">
        <v>150</v>
      </c>
      <c r="H26" s="32">
        <f t="shared" si="1"/>
        <v>0</v>
      </c>
      <c r="I26" s="34"/>
    </row>
    <row r="27" spans="1:9" x14ac:dyDescent="0.25">
      <c r="A27" s="41" t="s">
        <v>87</v>
      </c>
      <c r="B27" s="81"/>
      <c r="C27" s="82"/>
      <c r="D27" s="28" t="s">
        <v>74</v>
      </c>
      <c r="E27" s="29" t="s">
        <v>36</v>
      </c>
      <c r="F27" s="30">
        <v>0</v>
      </c>
      <c r="G27" s="31">
        <v>150</v>
      </c>
      <c r="H27" s="32">
        <f t="shared" si="1"/>
        <v>0</v>
      </c>
      <c r="I27" s="34"/>
    </row>
    <row r="28" spans="1:9" x14ac:dyDescent="0.25">
      <c r="A28" s="41" t="s">
        <v>87</v>
      </c>
      <c r="B28" s="81"/>
      <c r="C28" s="82"/>
      <c r="D28" s="28" t="s">
        <v>72</v>
      </c>
      <c r="E28" s="29" t="s">
        <v>36</v>
      </c>
      <c r="F28" s="30">
        <v>0</v>
      </c>
      <c r="G28" s="31">
        <v>150</v>
      </c>
      <c r="H28" s="32">
        <f t="shared" si="1"/>
        <v>0</v>
      </c>
      <c r="I28" s="34"/>
    </row>
    <row r="29" spans="1:9" x14ac:dyDescent="0.25">
      <c r="A29" s="41" t="s">
        <v>87</v>
      </c>
      <c r="B29" s="81"/>
      <c r="C29" s="82"/>
      <c r="D29" s="28" t="s">
        <v>75</v>
      </c>
      <c r="E29" s="29" t="s">
        <v>36</v>
      </c>
      <c r="F29" s="30">
        <v>0</v>
      </c>
      <c r="G29" s="31">
        <v>150</v>
      </c>
      <c r="H29" s="32">
        <f t="shared" si="1"/>
        <v>0</v>
      </c>
      <c r="I29" s="34"/>
    </row>
    <row r="30" spans="1:9" x14ac:dyDescent="0.25">
      <c r="A30" s="41" t="s">
        <v>87</v>
      </c>
      <c r="B30" s="81"/>
      <c r="C30" s="82"/>
      <c r="D30" s="28" t="s">
        <v>76</v>
      </c>
      <c r="E30" s="29" t="s">
        <v>36</v>
      </c>
      <c r="F30" s="30">
        <v>0</v>
      </c>
      <c r="G30" s="31">
        <v>150</v>
      </c>
      <c r="H30" s="32">
        <f t="shared" si="1"/>
        <v>0</v>
      </c>
      <c r="I30" s="34"/>
    </row>
    <row r="31" spans="1:9" x14ac:dyDescent="0.25">
      <c r="A31" s="41" t="s">
        <v>87</v>
      </c>
      <c r="B31" s="81"/>
      <c r="C31" s="82"/>
      <c r="D31" s="28" t="s">
        <v>77</v>
      </c>
      <c r="E31" s="29" t="s">
        <v>36</v>
      </c>
      <c r="F31" s="30">
        <v>0</v>
      </c>
      <c r="G31" s="31">
        <v>150</v>
      </c>
      <c r="H31" s="32">
        <f t="shared" si="1"/>
        <v>0</v>
      </c>
      <c r="I31" s="34"/>
    </row>
    <row r="32" spans="1:9" x14ac:dyDescent="0.25">
      <c r="A32" s="41" t="s">
        <v>87</v>
      </c>
      <c r="B32" s="81"/>
      <c r="C32" s="82"/>
      <c r="D32" s="28" t="s">
        <v>78</v>
      </c>
      <c r="E32" s="29" t="s">
        <v>36</v>
      </c>
      <c r="F32" s="30">
        <v>0</v>
      </c>
      <c r="G32" s="31">
        <v>150</v>
      </c>
      <c r="H32" s="32">
        <f t="shared" si="1"/>
        <v>0</v>
      </c>
      <c r="I32" s="34"/>
    </row>
    <row r="33" spans="1:9" x14ac:dyDescent="0.25">
      <c r="A33" s="41" t="s">
        <v>87</v>
      </c>
      <c r="B33" s="81"/>
      <c r="C33" s="82"/>
      <c r="D33" s="28" t="s">
        <v>79</v>
      </c>
      <c r="E33" s="29" t="s">
        <v>36</v>
      </c>
      <c r="F33" s="30">
        <v>0</v>
      </c>
      <c r="G33" s="31">
        <v>150</v>
      </c>
      <c r="H33" s="32">
        <f t="shared" si="1"/>
        <v>0</v>
      </c>
      <c r="I33" s="34"/>
    </row>
    <row r="34" spans="1:9" x14ac:dyDescent="0.25">
      <c r="A34" s="41" t="s">
        <v>87</v>
      </c>
      <c r="B34" s="81"/>
      <c r="C34" s="82"/>
      <c r="D34" s="28" t="s">
        <v>80</v>
      </c>
      <c r="E34" s="29" t="s">
        <v>36</v>
      </c>
      <c r="F34" s="30">
        <v>0</v>
      </c>
      <c r="G34" s="31">
        <v>150</v>
      </c>
      <c r="H34" s="32">
        <f t="shared" si="1"/>
        <v>0</v>
      </c>
      <c r="I34" s="34"/>
    </row>
    <row r="35" spans="1:9" x14ac:dyDescent="0.25">
      <c r="A35" s="41" t="s">
        <v>87</v>
      </c>
      <c r="B35" s="81"/>
      <c r="C35" s="82"/>
      <c r="D35" s="28" t="s">
        <v>81</v>
      </c>
      <c r="E35" s="29" t="s">
        <v>36</v>
      </c>
      <c r="F35" s="30">
        <v>0</v>
      </c>
      <c r="G35" s="31">
        <v>150</v>
      </c>
      <c r="H35" s="32">
        <f t="shared" si="1"/>
        <v>0</v>
      </c>
      <c r="I35" s="34"/>
    </row>
    <row r="36" spans="1:9" x14ac:dyDescent="0.25">
      <c r="A36" s="41" t="s">
        <v>87</v>
      </c>
      <c r="B36" s="81"/>
      <c r="C36" s="82"/>
      <c r="D36" s="28" t="s">
        <v>82</v>
      </c>
      <c r="E36" s="29" t="s">
        <v>36</v>
      </c>
      <c r="F36" s="30">
        <v>0</v>
      </c>
      <c r="G36" s="31">
        <v>150</v>
      </c>
      <c r="H36" s="32">
        <f t="shared" si="1"/>
        <v>0</v>
      </c>
      <c r="I36" s="34"/>
    </row>
    <row r="37" spans="1:9" x14ac:dyDescent="0.25">
      <c r="A37" s="41" t="s">
        <v>87</v>
      </c>
      <c r="B37" s="81"/>
      <c r="C37" s="82"/>
      <c r="D37" s="28" t="s">
        <v>83</v>
      </c>
      <c r="E37" s="29" t="s">
        <v>36</v>
      </c>
      <c r="F37" s="30">
        <v>0</v>
      </c>
      <c r="G37" s="31">
        <v>150</v>
      </c>
      <c r="H37" s="32">
        <f t="shared" si="1"/>
        <v>0</v>
      </c>
      <c r="I37" s="34"/>
    </row>
    <row r="38" spans="1:9" x14ac:dyDescent="0.25">
      <c r="A38" s="41" t="s">
        <v>87</v>
      </c>
      <c r="B38" s="81"/>
      <c r="C38" s="82"/>
      <c r="D38" s="28" t="s">
        <v>84</v>
      </c>
      <c r="E38" s="29" t="s">
        <v>36</v>
      </c>
      <c r="F38" s="30">
        <v>0</v>
      </c>
      <c r="G38" s="31">
        <v>150</v>
      </c>
      <c r="H38" s="32">
        <f t="shared" si="1"/>
        <v>0</v>
      </c>
      <c r="I38" s="34"/>
    </row>
    <row r="39" spans="1:9" x14ac:dyDescent="0.25">
      <c r="A39" s="41" t="s">
        <v>87</v>
      </c>
      <c r="B39" s="81"/>
      <c r="C39" s="82"/>
      <c r="D39" s="28" t="s">
        <v>85</v>
      </c>
      <c r="E39" s="29" t="s">
        <v>36</v>
      </c>
      <c r="F39" s="30">
        <v>0</v>
      </c>
      <c r="G39" s="31">
        <v>150</v>
      </c>
      <c r="H39" s="32">
        <f t="shared" si="1"/>
        <v>0</v>
      </c>
      <c r="I39" s="34"/>
    </row>
    <row r="40" spans="1:9" x14ac:dyDescent="0.25">
      <c r="A40" s="41" t="s">
        <v>87</v>
      </c>
      <c r="B40" s="81"/>
      <c r="C40" s="82"/>
      <c r="D40" s="28" t="s">
        <v>86</v>
      </c>
      <c r="E40" s="29" t="s">
        <v>36</v>
      </c>
      <c r="F40" s="30">
        <v>0</v>
      </c>
      <c r="G40" s="31">
        <v>150</v>
      </c>
      <c r="H40" s="32">
        <f t="shared" si="1"/>
        <v>0</v>
      </c>
      <c r="I40" s="34"/>
    </row>
    <row r="41" spans="1:9" s="60" customFormat="1" x14ac:dyDescent="0.25">
      <c r="A41" s="35"/>
      <c r="B41" s="35"/>
      <c r="C41" s="35"/>
      <c r="D41" s="35"/>
      <c r="E41" s="35"/>
      <c r="F41" s="36">
        <f>SUM(F25:F40)</f>
        <v>0</v>
      </c>
      <c r="G41" s="35"/>
      <c r="H41" s="37">
        <f>SUM(H25:H40)</f>
        <v>0</v>
      </c>
      <c r="I41" s="38"/>
    </row>
    <row r="42" spans="1:9" ht="15" customHeight="1" x14ac:dyDescent="0.25">
      <c r="A42" s="43" t="s">
        <v>90</v>
      </c>
      <c r="B42" s="81"/>
      <c r="C42" s="83" t="s">
        <v>89</v>
      </c>
      <c r="D42" s="23" t="s">
        <v>124</v>
      </c>
      <c r="E42" s="29" t="s">
        <v>259</v>
      </c>
      <c r="F42" s="30">
        <v>0</v>
      </c>
      <c r="G42" s="26">
        <v>510</v>
      </c>
      <c r="H42" s="32">
        <f t="shared" si="1"/>
        <v>0</v>
      </c>
      <c r="I42" s="34"/>
    </row>
    <row r="43" spans="1:9" x14ac:dyDescent="0.25">
      <c r="A43" s="43" t="s">
        <v>91</v>
      </c>
      <c r="B43" s="81"/>
      <c r="C43" s="83"/>
      <c r="D43" s="23" t="s">
        <v>110</v>
      </c>
      <c r="E43" s="29" t="s">
        <v>259</v>
      </c>
      <c r="F43" s="30">
        <v>0</v>
      </c>
      <c r="G43" s="26">
        <v>510</v>
      </c>
      <c r="H43" s="32">
        <f t="shared" si="1"/>
        <v>0</v>
      </c>
      <c r="I43" s="34"/>
    </row>
    <row r="44" spans="1:9" x14ac:dyDescent="0.25">
      <c r="A44" s="43" t="s">
        <v>92</v>
      </c>
      <c r="B44" s="81"/>
      <c r="C44" s="83"/>
      <c r="D44" s="23" t="s">
        <v>111</v>
      </c>
      <c r="E44" s="29" t="s">
        <v>259</v>
      </c>
      <c r="F44" s="30">
        <v>0</v>
      </c>
      <c r="G44" s="26">
        <v>375</v>
      </c>
      <c r="H44" s="32">
        <f t="shared" si="1"/>
        <v>0</v>
      </c>
      <c r="I44" s="34"/>
    </row>
    <row r="45" spans="1:9" x14ac:dyDescent="0.25">
      <c r="A45" s="43" t="s">
        <v>93</v>
      </c>
      <c r="B45" s="81"/>
      <c r="C45" s="83"/>
      <c r="D45" s="23" t="s">
        <v>112</v>
      </c>
      <c r="E45" s="29" t="s">
        <v>259</v>
      </c>
      <c r="F45" s="30">
        <v>0</v>
      </c>
      <c r="G45" s="26">
        <v>375</v>
      </c>
      <c r="H45" s="32">
        <f t="shared" si="1"/>
        <v>0</v>
      </c>
      <c r="I45" s="34"/>
    </row>
    <row r="46" spans="1:9" x14ac:dyDescent="0.25">
      <c r="A46" s="43" t="s">
        <v>94</v>
      </c>
      <c r="B46" s="81"/>
      <c r="C46" s="83"/>
      <c r="D46" s="23" t="s">
        <v>113</v>
      </c>
      <c r="E46" s="29" t="s">
        <v>259</v>
      </c>
      <c r="F46" s="30">
        <v>0</v>
      </c>
      <c r="G46" s="26">
        <v>780</v>
      </c>
      <c r="H46" s="32">
        <f t="shared" si="1"/>
        <v>0</v>
      </c>
      <c r="I46" s="34"/>
    </row>
    <row r="47" spans="1:9" x14ac:dyDescent="0.25">
      <c r="A47" s="43" t="s">
        <v>95</v>
      </c>
      <c r="B47" s="81"/>
      <c r="C47" s="83"/>
      <c r="D47" s="23" t="s">
        <v>114</v>
      </c>
      <c r="E47" s="29" t="s">
        <v>259</v>
      </c>
      <c r="F47" s="30">
        <v>0</v>
      </c>
      <c r="G47" s="26">
        <v>790</v>
      </c>
      <c r="H47" s="32">
        <f t="shared" si="1"/>
        <v>0</v>
      </c>
      <c r="I47" s="34"/>
    </row>
    <row r="48" spans="1:9" x14ac:dyDescent="0.25">
      <c r="A48" s="43" t="s">
        <v>96</v>
      </c>
      <c r="B48" s="81"/>
      <c r="C48" s="83"/>
      <c r="D48" s="23" t="s">
        <v>115</v>
      </c>
      <c r="E48" s="29" t="s">
        <v>259</v>
      </c>
      <c r="F48" s="30">
        <v>0</v>
      </c>
      <c r="G48" s="26">
        <f>Орехи!G50</f>
        <v>315</v>
      </c>
      <c r="H48" s="32">
        <f t="shared" si="1"/>
        <v>0</v>
      </c>
      <c r="I48" s="34"/>
    </row>
    <row r="49" spans="1:9" x14ac:dyDescent="0.25">
      <c r="A49" s="43" t="s">
        <v>97</v>
      </c>
      <c r="B49" s="81"/>
      <c r="C49" s="83"/>
      <c r="D49" s="23" t="s">
        <v>116</v>
      </c>
      <c r="E49" s="29" t="s">
        <v>259</v>
      </c>
      <c r="F49" s="30">
        <v>0</v>
      </c>
      <c r="G49" s="26">
        <f>Орехи!G41</f>
        <v>620</v>
      </c>
      <c r="H49" s="32">
        <f t="shared" si="1"/>
        <v>0</v>
      </c>
      <c r="I49" s="34"/>
    </row>
    <row r="50" spans="1:9" x14ac:dyDescent="0.25">
      <c r="A50" s="43" t="s">
        <v>98</v>
      </c>
      <c r="B50" s="81"/>
      <c r="C50" s="83"/>
      <c r="D50" s="23" t="s">
        <v>125</v>
      </c>
      <c r="E50" s="29" t="s">
        <v>259</v>
      </c>
      <c r="F50" s="30">
        <v>0</v>
      </c>
      <c r="G50" s="26">
        <f>Орехи!G49</f>
        <v>315</v>
      </c>
      <c r="H50" s="32">
        <f t="shared" si="1"/>
        <v>0</v>
      </c>
      <c r="I50" s="34"/>
    </row>
    <row r="51" spans="1:9" x14ac:dyDescent="0.25">
      <c r="A51" s="43" t="s">
        <v>99</v>
      </c>
      <c r="B51" s="81"/>
      <c r="C51" s="83"/>
      <c r="D51" s="23" t="s">
        <v>126</v>
      </c>
      <c r="E51" s="29" t="s">
        <v>259</v>
      </c>
      <c r="F51" s="30">
        <v>0</v>
      </c>
      <c r="G51" s="26">
        <f>Орехи!G26</f>
        <v>575</v>
      </c>
      <c r="H51" s="32">
        <f t="shared" si="1"/>
        <v>0</v>
      </c>
      <c r="I51" s="34"/>
    </row>
    <row r="52" spans="1:9" x14ac:dyDescent="0.25">
      <c r="A52" s="43" t="s">
        <v>100</v>
      </c>
      <c r="B52" s="81"/>
      <c r="C52" s="83"/>
      <c r="D52" s="23" t="s">
        <v>127</v>
      </c>
      <c r="E52" s="29" t="s">
        <v>259</v>
      </c>
      <c r="F52" s="30">
        <v>0</v>
      </c>
      <c r="G52" s="26">
        <f>Орехи!G40</f>
        <v>620</v>
      </c>
      <c r="H52" s="32">
        <f t="shared" si="1"/>
        <v>0</v>
      </c>
      <c r="I52" s="34"/>
    </row>
    <row r="53" spans="1:9" x14ac:dyDescent="0.25">
      <c r="A53" s="43" t="s">
        <v>101</v>
      </c>
      <c r="B53" s="81"/>
      <c r="C53" s="83"/>
      <c r="D53" s="23" t="s">
        <v>117</v>
      </c>
      <c r="E53" s="29" t="s">
        <v>259</v>
      </c>
      <c r="F53" s="30">
        <v>0</v>
      </c>
      <c r="G53" s="26">
        <f>Орехи!G34</f>
        <v>575</v>
      </c>
      <c r="H53" s="32">
        <f t="shared" si="1"/>
        <v>0</v>
      </c>
      <c r="I53" s="34"/>
    </row>
    <row r="54" spans="1:9" x14ac:dyDescent="0.25">
      <c r="A54" s="43" t="s">
        <v>102</v>
      </c>
      <c r="B54" s="81"/>
      <c r="C54" s="83"/>
      <c r="D54" s="23" t="s">
        <v>128</v>
      </c>
      <c r="E54" s="29" t="s">
        <v>259</v>
      </c>
      <c r="F54" s="30">
        <v>0</v>
      </c>
      <c r="G54" s="26">
        <f>Орехи!G33</f>
        <v>575</v>
      </c>
      <c r="H54" s="32">
        <f t="shared" si="1"/>
        <v>0</v>
      </c>
      <c r="I54" s="34"/>
    </row>
    <row r="55" spans="1:9" x14ac:dyDescent="0.25">
      <c r="A55" s="43" t="s">
        <v>103</v>
      </c>
      <c r="B55" s="81"/>
      <c r="C55" s="83"/>
      <c r="D55" s="23" t="s">
        <v>118</v>
      </c>
      <c r="E55" s="29" t="s">
        <v>259</v>
      </c>
      <c r="F55" s="30">
        <v>0</v>
      </c>
      <c r="G55" s="26">
        <f>Орехи!G27</f>
        <v>575</v>
      </c>
      <c r="H55" s="32">
        <f t="shared" si="1"/>
        <v>0</v>
      </c>
      <c r="I55" s="34"/>
    </row>
    <row r="56" spans="1:9" x14ac:dyDescent="0.25">
      <c r="A56" s="43">
        <v>2500164</v>
      </c>
      <c r="B56" s="81"/>
      <c r="C56" s="83"/>
      <c r="D56" s="23" t="s">
        <v>109</v>
      </c>
      <c r="E56" s="29" t="s">
        <v>259</v>
      </c>
      <c r="F56" s="30">
        <v>0</v>
      </c>
      <c r="G56" s="26">
        <v>790</v>
      </c>
      <c r="H56" s="32">
        <f t="shared" si="1"/>
        <v>0</v>
      </c>
      <c r="I56" s="34"/>
    </row>
    <row r="57" spans="1:9" x14ac:dyDescent="0.25">
      <c r="A57" s="43" t="s">
        <v>104</v>
      </c>
      <c r="B57" s="81"/>
      <c r="C57" s="83"/>
      <c r="D57" s="23" t="s">
        <v>119</v>
      </c>
      <c r="E57" s="29" t="s">
        <v>259</v>
      </c>
      <c r="F57" s="30">
        <v>0</v>
      </c>
      <c r="G57" s="26">
        <v>690</v>
      </c>
      <c r="H57" s="32">
        <f t="shared" si="1"/>
        <v>0</v>
      </c>
      <c r="I57" s="34"/>
    </row>
    <row r="58" spans="1:9" x14ac:dyDescent="0.25">
      <c r="A58" s="43" t="s">
        <v>105</v>
      </c>
      <c r="B58" s="81"/>
      <c r="C58" s="83"/>
      <c r="D58" s="23" t="s">
        <v>120</v>
      </c>
      <c r="E58" s="29" t="s">
        <v>259</v>
      </c>
      <c r="F58" s="30">
        <v>0</v>
      </c>
      <c r="G58" s="26">
        <v>675</v>
      </c>
      <c r="H58" s="32">
        <f t="shared" si="1"/>
        <v>0</v>
      </c>
      <c r="I58" s="34"/>
    </row>
    <row r="59" spans="1:9" x14ac:dyDescent="0.25">
      <c r="A59" s="43" t="s">
        <v>106</v>
      </c>
      <c r="B59" s="81"/>
      <c r="C59" s="83"/>
      <c r="D59" s="23" t="s">
        <v>121</v>
      </c>
      <c r="E59" s="29" t="s">
        <v>259</v>
      </c>
      <c r="F59" s="30">
        <v>0</v>
      </c>
      <c r="G59" s="26">
        <v>580</v>
      </c>
      <c r="H59" s="32">
        <f t="shared" si="1"/>
        <v>0</v>
      </c>
      <c r="I59" s="34"/>
    </row>
    <row r="60" spans="1:9" x14ac:dyDescent="0.25">
      <c r="A60" s="43" t="s">
        <v>107</v>
      </c>
      <c r="B60" s="81"/>
      <c r="C60" s="83"/>
      <c r="D60" s="23" t="s">
        <v>122</v>
      </c>
      <c r="E60" s="29" t="s">
        <v>259</v>
      </c>
      <c r="F60" s="30">
        <v>0</v>
      </c>
      <c r="G60" s="26">
        <v>670</v>
      </c>
      <c r="H60" s="32">
        <f t="shared" si="1"/>
        <v>0</v>
      </c>
      <c r="I60" s="34"/>
    </row>
    <row r="61" spans="1:9" x14ac:dyDescent="0.25">
      <c r="A61" s="43" t="s">
        <v>108</v>
      </c>
      <c r="B61" s="81"/>
      <c r="C61" s="83"/>
      <c r="D61" s="23" t="s">
        <v>123</v>
      </c>
      <c r="E61" s="29" t="s">
        <v>259</v>
      </c>
      <c r="F61" s="30">
        <v>0</v>
      </c>
      <c r="G61" s="26">
        <v>620</v>
      </c>
      <c r="H61" s="32">
        <f t="shared" si="1"/>
        <v>0</v>
      </c>
      <c r="I61" s="34"/>
    </row>
    <row r="62" spans="1:9" s="60" customFormat="1" x14ac:dyDescent="0.25">
      <c r="A62" s="35"/>
      <c r="B62" s="35"/>
      <c r="C62" s="35"/>
      <c r="D62" s="35"/>
      <c r="E62" s="35"/>
      <c r="F62" s="36">
        <f>SUM(F42:F61)</f>
        <v>0</v>
      </c>
      <c r="G62" s="35"/>
      <c r="H62" s="37">
        <f>SUM(H42:H61)</f>
        <v>0</v>
      </c>
      <c r="I62" s="38"/>
    </row>
    <row r="63" spans="1:9" x14ac:dyDescent="0.25">
      <c r="A63" s="43" t="s">
        <v>382</v>
      </c>
      <c r="B63" s="81"/>
      <c r="C63" s="83" t="s">
        <v>130</v>
      </c>
      <c r="D63" s="23" t="s">
        <v>131</v>
      </c>
      <c r="E63" s="29" t="s">
        <v>129</v>
      </c>
      <c r="F63" s="30">
        <v>0</v>
      </c>
      <c r="G63" s="26">
        <v>480</v>
      </c>
      <c r="H63" s="32">
        <f t="shared" si="1"/>
        <v>0</v>
      </c>
      <c r="I63" s="34"/>
    </row>
    <row r="64" spans="1:9" x14ac:dyDescent="0.25">
      <c r="A64" s="43" t="s">
        <v>383</v>
      </c>
      <c r="B64" s="81"/>
      <c r="C64" s="83"/>
      <c r="D64" s="23" t="s">
        <v>132</v>
      </c>
      <c r="E64" s="29" t="s">
        <v>129</v>
      </c>
      <c r="F64" s="30">
        <v>0</v>
      </c>
      <c r="G64" s="26">
        <v>410</v>
      </c>
      <c r="H64" s="32">
        <f t="shared" si="1"/>
        <v>0</v>
      </c>
      <c r="I64" s="34"/>
    </row>
    <row r="65" spans="1:9" x14ac:dyDescent="0.25">
      <c r="A65" s="43" t="s">
        <v>384</v>
      </c>
      <c r="B65" s="81"/>
      <c r="C65" s="83"/>
      <c r="D65" s="23" t="s">
        <v>133</v>
      </c>
      <c r="E65" s="29" t="s">
        <v>129</v>
      </c>
      <c r="F65" s="30">
        <v>0</v>
      </c>
      <c r="G65" s="26">
        <v>650</v>
      </c>
      <c r="H65" s="32">
        <f t="shared" si="1"/>
        <v>0</v>
      </c>
      <c r="I65" s="34"/>
    </row>
    <row r="66" spans="1:9" x14ac:dyDescent="0.25">
      <c r="A66" s="43" t="s">
        <v>385</v>
      </c>
      <c r="B66" s="81"/>
      <c r="C66" s="83"/>
      <c r="D66" s="23" t="s">
        <v>134</v>
      </c>
      <c r="E66" s="29" t="s">
        <v>129</v>
      </c>
      <c r="F66" s="30">
        <v>0</v>
      </c>
      <c r="G66" s="26">
        <v>350</v>
      </c>
      <c r="H66" s="32">
        <f t="shared" si="1"/>
        <v>0</v>
      </c>
      <c r="I66" s="34"/>
    </row>
    <row r="67" spans="1:9" x14ac:dyDescent="0.25">
      <c r="A67" s="43" t="s">
        <v>386</v>
      </c>
      <c r="B67" s="81"/>
      <c r="C67" s="83"/>
      <c r="D67" s="23" t="s">
        <v>135</v>
      </c>
      <c r="E67" s="29" t="s">
        <v>129</v>
      </c>
      <c r="F67" s="30">
        <v>0</v>
      </c>
      <c r="G67" s="26">
        <v>350</v>
      </c>
      <c r="H67" s="32">
        <f t="shared" si="1"/>
        <v>0</v>
      </c>
      <c r="I67" s="34"/>
    </row>
    <row r="68" spans="1:9" x14ac:dyDescent="0.25">
      <c r="A68" s="43" t="s">
        <v>387</v>
      </c>
      <c r="B68" s="81"/>
      <c r="C68" s="83"/>
      <c r="D68" s="23" t="s">
        <v>136</v>
      </c>
      <c r="E68" s="29" t="s">
        <v>129</v>
      </c>
      <c r="F68" s="30">
        <v>0</v>
      </c>
      <c r="G68" s="26">
        <v>440</v>
      </c>
      <c r="H68" s="32">
        <f t="shared" si="1"/>
        <v>0</v>
      </c>
      <c r="I68" s="34"/>
    </row>
    <row r="69" spans="1:9" x14ac:dyDescent="0.25">
      <c r="A69" s="43" t="s">
        <v>388</v>
      </c>
      <c r="B69" s="81"/>
      <c r="C69" s="83"/>
      <c r="D69" s="23" t="s">
        <v>137</v>
      </c>
      <c r="E69" s="29" t="s">
        <v>129</v>
      </c>
      <c r="F69" s="30">
        <v>0</v>
      </c>
      <c r="G69" s="26">
        <v>420</v>
      </c>
      <c r="H69" s="32">
        <f t="shared" si="1"/>
        <v>0</v>
      </c>
      <c r="I69" s="34"/>
    </row>
    <row r="70" spans="1:9" x14ac:dyDescent="0.25">
      <c r="A70" s="43" t="s">
        <v>389</v>
      </c>
      <c r="B70" s="81"/>
      <c r="C70" s="83"/>
      <c r="D70" s="23" t="s">
        <v>138</v>
      </c>
      <c r="E70" s="29" t="s">
        <v>129</v>
      </c>
      <c r="F70" s="30">
        <v>0</v>
      </c>
      <c r="G70" s="26">
        <v>530</v>
      </c>
      <c r="H70" s="32">
        <f t="shared" si="1"/>
        <v>0</v>
      </c>
      <c r="I70" s="34"/>
    </row>
    <row r="71" spans="1:9" x14ac:dyDescent="0.25">
      <c r="A71" s="43" t="s">
        <v>390</v>
      </c>
      <c r="B71" s="81"/>
      <c r="C71" s="83"/>
      <c r="D71" s="23" t="s">
        <v>139</v>
      </c>
      <c r="E71" s="29" t="s">
        <v>36</v>
      </c>
      <c r="F71" s="30">
        <v>0</v>
      </c>
      <c r="G71" s="26">
        <v>55</v>
      </c>
      <c r="H71" s="32">
        <f t="shared" si="1"/>
        <v>0</v>
      </c>
      <c r="I71" s="34"/>
    </row>
    <row r="72" spans="1:9" x14ac:dyDescent="0.25">
      <c r="A72" s="43" t="s">
        <v>391</v>
      </c>
      <c r="B72" s="81"/>
      <c r="C72" s="83"/>
      <c r="D72" s="23" t="s">
        <v>140</v>
      </c>
      <c r="E72" s="29" t="s">
        <v>129</v>
      </c>
      <c r="F72" s="30">
        <v>0</v>
      </c>
      <c r="G72" s="26">
        <v>470</v>
      </c>
      <c r="H72" s="32">
        <f t="shared" si="1"/>
        <v>0</v>
      </c>
      <c r="I72" s="34"/>
    </row>
    <row r="73" spans="1:9" x14ac:dyDescent="0.25">
      <c r="A73" s="43" t="s">
        <v>392</v>
      </c>
      <c r="B73" s="81"/>
      <c r="C73" s="83"/>
      <c r="D73" s="23" t="s">
        <v>141</v>
      </c>
      <c r="E73" s="29" t="s">
        <v>129</v>
      </c>
      <c r="F73" s="30">
        <v>0</v>
      </c>
      <c r="G73" s="26">
        <v>555</v>
      </c>
      <c r="H73" s="32">
        <f t="shared" si="1"/>
        <v>0</v>
      </c>
      <c r="I73" s="34"/>
    </row>
    <row r="74" spans="1:9" x14ac:dyDescent="0.25">
      <c r="A74" s="43" t="s">
        <v>393</v>
      </c>
      <c r="B74" s="81"/>
      <c r="C74" s="83"/>
      <c r="D74" s="23" t="s">
        <v>142</v>
      </c>
      <c r="E74" s="29" t="s">
        <v>129</v>
      </c>
      <c r="F74" s="30">
        <v>0</v>
      </c>
      <c r="G74" s="26">
        <v>480</v>
      </c>
      <c r="H74" s="32">
        <f t="shared" si="1"/>
        <v>0</v>
      </c>
      <c r="I74" s="34"/>
    </row>
    <row r="75" spans="1:9" x14ac:dyDescent="0.25">
      <c r="A75" s="43" t="s">
        <v>394</v>
      </c>
      <c r="B75" s="81"/>
      <c r="C75" s="83"/>
      <c r="D75" s="23" t="s">
        <v>143</v>
      </c>
      <c r="E75" s="29" t="s">
        <v>129</v>
      </c>
      <c r="F75" s="30">
        <v>0</v>
      </c>
      <c r="G75" s="26">
        <v>390</v>
      </c>
      <c r="H75" s="32">
        <f t="shared" si="1"/>
        <v>0</v>
      </c>
      <c r="I75" s="34"/>
    </row>
    <row r="76" spans="1:9" x14ac:dyDescent="0.25">
      <c r="A76" s="43" t="s">
        <v>395</v>
      </c>
      <c r="B76" s="81"/>
      <c r="C76" s="83"/>
      <c r="D76" s="23" t="s">
        <v>145</v>
      </c>
      <c r="E76" s="29" t="s">
        <v>129</v>
      </c>
      <c r="F76" s="30">
        <v>0</v>
      </c>
      <c r="G76" s="26">
        <v>440</v>
      </c>
      <c r="H76" s="32">
        <f t="shared" si="1"/>
        <v>0</v>
      </c>
      <c r="I76" s="34"/>
    </row>
    <row r="77" spans="1:9" x14ac:dyDescent="0.25">
      <c r="A77" s="43" t="s">
        <v>396</v>
      </c>
      <c r="B77" s="81"/>
      <c r="C77" s="83"/>
      <c r="D77" s="23" t="s">
        <v>144</v>
      </c>
      <c r="E77" s="29" t="s">
        <v>129</v>
      </c>
      <c r="F77" s="30">
        <v>0</v>
      </c>
      <c r="G77" s="26">
        <v>440</v>
      </c>
      <c r="H77" s="32">
        <f t="shared" si="1"/>
        <v>0</v>
      </c>
      <c r="I77" s="34"/>
    </row>
    <row r="78" spans="1:9" x14ac:dyDescent="0.25">
      <c r="A78" s="43" t="s">
        <v>397</v>
      </c>
      <c r="B78" s="81"/>
      <c r="C78" s="83"/>
      <c r="D78" s="23" t="s">
        <v>146</v>
      </c>
      <c r="E78" s="29" t="s">
        <v>129</v>
      </c>
      <c r="F78" s="30">
        <v>0</v>
      </c>
      <c r="G78" s="26">
        <v>480</v>
      </c>
      <c r="H78" s="32">
        <f t="shared" si="1"/>
        <v>0</v>
      </c>
      <c r="I78" s="34"/>
    </row>
    <row r="79" spans="1:9" x14ac:dyDescent="0.25">
      <c r="A79" s="43" t="s">
        <v>398</v>
      </c>
      <c r="B79" s="81"/>
      <c r="C79" s="83"/>
      <c r="D79" s="23" t="s">
        <v>147</v>
      </c>
      <c r="E79" s="29" t="s">
        <v>129</v>
      </c>
      <c r="F79" s="30">
        <v>0</v>
      </c>
      <c r="G79" s="26">
        <v>320</v>
      </c>
      <c r="H79" s="32">
        <f t="shared" si="1"/>
        <v>0</v>
      </c>
      <c r="I79" s="34"/>
    </row>
    <row r="80" spans="1:9" x14ac:dyDescent="0.25">
      <c r="A80" s="43" t="s">
        <v>399</v>
      </c>
      <c r="B80" s="81"/>
      <c r="C80" s="83"/>
      <c r="D80" s="23" t="s">
        <v>148</v>
      </c>
      <c r="E80" s="29" t="s">
        <v>129</v>
      </c>
      <c r="F80" s="30">
        <v>0</v>
      </c>
      <c r="G80" s="26">
        <v>740</v>
      </c>
      <c r="H80" s="32">
        <f t="shared" si="1"/>
        <v>0</v>
      </c>
      <c r="I80" s="34"/>
    </row>
    <row r="81" spans="1:9" x14ac:dyDescent="0.25">
      <c r="A81" s="43" t="s">
        <v>400</v>
      </c>
      <c r="B81" s="81"/>
      <c r="C81" s="83"/>
      <c r="D81" s="23" t="s">
        <v>149</v>
      </c>
      <c r="E81" s="29" t="s">
        <v>129</v>
      </c>
      <c r="F81" s="30">
        <v>0</v>
      </c>
      <c r="G81" s="26">
        <v>480</v>
      </c>
      <c r="H81" s="32">
        <f t="shared" si="1"/>
        <v>0</v>
      </c>
      <c r="I81" s="34"/>
    </row>
    <row r="82" spans="1:9" x14ac:dyDescent="0.25">
      <c r="A82" s="43" t="s">
        <v>401</v>
      </c>
      <c r="B82" s="81"/>
      <c r="C82" s="83"/>
      <c r="D82" s="23" t="s">
        <v>150</v>
      </c>
      <c r="E82" s="29" t="s">
        <v>129</v>
      </c>
      <c r="F82" s="30">
        <v>0</v>
      </c>
      <c r="G82" s="26">
        <v>480</v>
      </c>
      <c r="H82" s="32">
        <f t="shared" si="1"/>
        <v>0</v>
      </c>
      <c r="I82" s="34"/>
    </row>
    <row r="83" spans="1:9" s="60" customFormat="1" x14ac:dyDescent="0.25">
      <c r="A83" s="35"/>
      <c r="B83" s="35"/>
      <c r="C83" s="35"/>
      <c r="D83" s="35"/>
      <c r="E83" s="35"/>
      <c r="F83" s="36">
        <f>SUM(F63:F82)</f>
        <v>0</v>
      </c>
      <c r="G83" s="35"/>
      <c r="H83" s="37">
        <f>SUM(H63:H82)</f>
        <v>0</v>
      </c>
      <c r="I83" s="38"/>
    </row>
    <row r="84" spans="1:9" ht="15" customHeight="1" x14ac:dyDescent="0.25">
      <c r="A84" s="39" t="s">
        <v>402</v>
      </c>
      <c r="B84" s="81"/>
      <c r="C84" s="92" t="s">
        <v>155</v>
      </c>
      <c r="D84" s="28" t="s">
        <v>156</v>
      </c>
      <c r="E84" s="29" t="s">
        <v>129</v>
      </c>
      <c r="F84" s="30">
        <v>0</v>
      </c>
      <c r="G84" s="61">
        <v>955</v>
      </c>
      <c r="H84" s="32">
        <f>G84*F84</f>
        <v>0</v>
      </c>
      <c r="I84" s="34"/>
    </row>
    <row r="85" spans="1:9" x14ac:dyDescent="0.25">
      <c r="A85" s="39" t="s">
        <v>403</v>
      </c>
      <c r="B85" s="81"/>
      <c r="C85" s="92"/>
      <c r="D85" s="28" t="s">
        <v>158</v>
      </c>
      <c r="E85" s="29" t="s">
        <v>157</v>
      </c>
      <c r="F85" s="30">
        <v>0</v>
      </c>
      <c r="G85" s="61">
        <v>185</v>
      </c>
      <c r="H85" s="32">
        <f t="shared" ref="H85:H88" si="2">G85*F85</f>
        <v>0</v>
      </c>
      <c r="I85" s="34"/>
    </row>
    <row r="86" spans="1:9" x14ac:dyDescent="0.25">
      <c r="A86" s="39" t="s">
        <v>404</v>
      </c>
      <c r="B86" s="81"/>
      <c r="C86" s="92"/>
      <c r="D86" s="28" t="s">
        <v>159</v>
      </c>
      <c r="E86" s="29" t="s">
        <v>129</v>
      </c>
      <c r="F86" s="30">
        <v>0</v>
      </c>
      <c r="G86" s="61">
        <v>95</v>
      </c>
      <c r="H86" s="32">
        <f t="shared" si="2"/>
        <v>0</v>
      </c>
      <c r="I86" s="34"/>
    </row>
    <row r="87" spans="1:9" x14ac:dyDescent="0.25">
      <c r="A87" s="39" t="s">
        <v>405</v>
      </c>
      <c r="B87" s="81"/>
      <c r="C87" s="92"/>
      <c r="D87" s="28" t="s">
        <v>160</v>
      </c>
      <c r="E87" s="29" t="s">
        <v>129</v>
      </c>
      <c r="F87" s="30">
        <v>0</v>
      </c>
      <c r="G87" s="61">
        <v>455</v>
      </c>
      <c r="H87" s="32">
        <f t="shared" si="2"/>
        <v>0</v>
      </c>
      <c r="I87" s="34"/>
    </row>
    <row r="88" spans="1:9" x14ac:dyDescent="0.25">
      <c r="A88" s="39" t="s">
        <v>406</v>
      </c>
      <c r="B88" s="81"/>
      <c r="C88" s="92"/>
      <c r="D88" s="28" t="s">
        <v>161</v>
      </c>
      <c r="E88" s="29" t="s">
        <v>129</v>
      </c>
      <c r="F88" s="30">
        <v>0</v>
      </c>
      <c r="G88" s="61">
        <v>475</v>
      </c>
      <c r="H88" s="32">
        <f t="shared" si="2"/>
        <v>0</v>
      </c>
      <c r="I88" s="34"/>
    </row>
    <row r="89" spans="1:9" s="60" customFormat="1" x14ac:dyDescent="0.25">
      <c r="A89" s="35"/>
      <c r="B89" s="35"/>
      <c r="C89" s="35"/>
      <c r="D89" s="35"/>
      <c r="E89" s="35"/>
      <c r="F89" s="36">
        <f>SUM(F84:F88)</f>
        <v>0</v>
      </c>
      <c r="G89" s="35"/>
      <c r="H89" s="37">
        <f>SUM(H84:H88)</f>
        <v>0</v>
      </c>
      <c r="I89" s="38"/>
    </row>
  </sheetData>
  <mergeCells count="16">
    <mergeCell ref="A1:F3"/>
    <mergeCell ref="I3:I4"/>
    <mergeCell ref="C5:C16"/>
    <mergeCell ref="B5:B16"/>
    <mergeCell ref="B84:B88"/>
    <mergeCell ref="C84:C88"/>
    <mergeCell ref="B18:B23"/>
    <mergeCell ref="B25:B40"/>
    <mergeCell ref="C25:C40"/>
    <mergeCell ref="C42:C61"/>
    <mergeCell ref="C63:C82"/>
    <mergeCell ref="B42:B61"/>
    <mergeCell ref="B63:B82"/>
    <mergeCell ref="C18:C23"/>
    <mergeCell ref="G2:H2"/>
    <mergeCell ref="G3:H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pane xSplit="11" ySplit="4" topLeftCell="L5" activePane="bottomRight" state="frozen"/>
      <selection pane="topRight" activeCell="L1" sqref="L1"/>
      <selection pane="bottomLeft" activeCell="A12" sqref="A12"/>
      <selection pane="bottomRight" activeCell="C18" sqref="C18"/>
    </sheetView>
  </sheetViews>
  <sheetFormatPr defaultRowHeight="15" x14ac:dyDescent="0.25"/>
  <cols>
    <col min="1" max="2" width="9.140625" style="1"/>
    <col min="3" max="3" width="58.85546875" style="1" bestFit="1" customWidth="1"/>
    <col min="4" max="4" width="25.140625" style="1" customWidth="1"/>
    <col min="5" max="6" width="10.85546875" style="1" customWidth="1"/>
    <col min="7" max="7" width="20.28515625" style="1" customWidth="1"/>
    <col min="8" max="8" width="9.140625" style="1"/>
    <col min="9" max="9" width="17.5703125" style="1" customWidth="1"/>
    <col min="10" max="10" width="21.85546875" style="1" customWidth="1"/>
    <col min="11" max="11" width="29" style="1" customWidth="1"/>
    <col min="12" max="16384" width="9.140625" style="1"/>
  </cols>
  <sheetData>
    <row r="1" spans="1:11" x14ac:dyDescent="0.25">
      <c r="A1" s="93"/>
      <c r="B1" s="93"/>
      <c r="C1" s="93"/>
      <c r="D1" s="93"/>
      <c r="E1" s="93"/>
      <c r="F1" s="93"/>
    </row>
    <row r="2" spans="1:11" ht="50.1" customHeight="1" x14ac:dyDescent="0.25">
      <c r="A2" s="93"/>
      <c r="B2" s="93"/>
      <c r="C2" s="93"/>
      <c r="D2" s="93"/>
      <c r="E2" s="93"/>
      <c r="F2" s="93"/>
      <c r="G2" s="2" t="s">
        <v>55</v>
      </c>
      <c r="H2" s="2" t="s">
        <v>8</v>
      </c>
      <c r="I2" s="2" t="s">
        <v>9</v>
      </c>
      <c r="J2" s="2" t="s">
        <v>56</v>
      </c>
      <c r="K2" s="2" t="s">
        <v>11</v>
      </c>
    </row>
    <row r="3" spans="1:11" ht="15" customHeight="1" x14ac:dyDescent="0.25">
      <c r="A3" s="93"/>
      <c r="B3" s="93"/>
      <c r="C3" s="93"/>
      <c r="D3" s="93"/>
      <c r="E3" s="93"/>
      <c r="F3" s="93"/>
      <c r="G3" s="6"/>
      <c r="H3" s="8"/>
      <c r="I3" s="6"/>
      <c r="J3" s="6"/>
      <c r="K3" s="93"/>
    </row>
    <row r="4" spans="1:11" s="2" customFormat="1" ht="39.950000000000003" customHeight="1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12</v>
      </c>
      <c r="F4" s="2" t="s">
        <v>6</v>
      </c>
      <c r="G4" s="2" t="s">
        <v>37</v>
      </c>
      <c r="H4" s="2" t="s">
        <v>4</v>
      </c>
      <c r="I4" s="2" t="s">
        <v>5</v>
      </c>
      <c r="J4" s="2" t="s">
        <v>10</v>
      </c>
      <c r="K4" s="93"/>
    </row>
    <row r="5" spans="1:11" ht="15" customHeight="1" x14ac:dyDescent="0.25">
      <c r="A5" s="4"/>
      <c r="B5" s="94" t="s">
        <v>58</v>
      </c>
      <c r="C5" s="5" t="s">
        <v>67</v>
      </c>
      <c r="D5" s="95"/>
      <c r="E5" s="3" t="s">
        <v>36</v>
      </c>
      <c r="F5" s="1">
        <v>0</v>
      </c>
      <c r="G5" s="7">
        <v>85</v>
      </c>
      <c r="H5" s="8">
        <v>0</v>
      </c>
      <c r="I5" s="9">
        <f t="shared" ref="I5:I16" si="0">G5*(1-H5)</f>
        <v>85</v>
      </c>
      <c r="J5" s="9">
        <f>I5*F5</f>
        <v>0</v>
      </c>
    </row>
    <row r="6" spans="1:11" x14ac:dyDescent="0.25">
      <c r="B6" s="94"/>
      <c r="C6" s="5" t="s">
        <v>66</v>
      </c>
      <c r="D6" s="95"/>
      <c r="E6" s="3" t="s">
        <v>36</v>
      </c>
      <c r="F6" s="1">
        <v>0</v>
      </c>
      <c r="G6" s="7">
        <v>85</v>
      </c>
      <c r="H6" s="8">
        <v>0</v>
      </c>
      <c r="I6" s="9">
        <f t="shared" si="0"/>
        <v>85</v>
      </c>
      <c r="J6" s="9">
        <f t="shared" ref="J6:J16" si="1">I6*F6</f>
        <v>0</v>
      </c>
    </row>
    <row r="7" spans="1:11" x14ac:dyDescent="0.25">
      <c r="B7" s="94"/>
      <c r="C7" s="5" t="s">
        <v>65</v>
      </c>
      <c r="D7" s="95"/>
      <c r="E7" s="3" t="s">
        <v>36</v>
      </c>
      <c r="F7" s="1">
        <v>0</v>
      </c>
      <c r="G7" s="7">
        <v>80</v>
      </c>
      <c r="H7" s="8">
        <v>0</v>
      </c>
      <c r="I7" s="9">
        <f t="shared" si="0"/>
        <v>80</v>
      </c>
      <c r="J7" s="9">
        <f t="shared" si="1"/>
        <v>0</v>
      </c>
    </row>
    <row r="8" spans="1:11" x14ac:dyDescent="0.25">
      <c r="B8" s="94"/>
      <c r="C8" s="5" t="s">
        <v>64</v>
      </c>
      <c r="D8" s="95"/>
      <c r="E8" s="3" t="s">
        <v>36</v>
      </c>
      <c r="F8" s="1">
        <v>0</v>
      </c>
      <c r="G8" s="7">
        <v>85</v>
      </c>
      <c r="H8" s="8">
        <v>0</v>
      </c>
      <c r="I8" s="9">
        <f t="shared" si="0"/>
        <v>85</v>
      </c>
      <c r="J8" s="9">
        <f t="shared" si="1"/>
        <v>0</v>
      </c>
    </row>
    <row r="9" spans="1:11" x14ac:dyDescent="0.25">
      <c r="B9" s="94"/>
      <c r="C9" s="5" t="s">
        <v>63</v>
      </c>
      <c r="D9" s="95"/>
      <c r="E9" s="3" t="s">
        <v>36</v>
      </c>
      <c r="F9" s="1">
        <v>0</v>
      </c>
      <c r="G9" s="7">
        <v>85</v>
      </c>
      <c r="H9" s="8">
        <v>0</v>
      </c>
      <c r="I9" s="9">
        <f t="shared" si="0"/>
        <v>85</v>
      </c>
      <c r="J9" s="9">
        <f t="shared" si="1"/>
        <v>0</v>
      </c>
    </row>
    <row r="10" spans="1:11" x14ac:dyDescent="0.25">
      <c r="B10" s="94"/>
      <c r="C10" s="5" t="s">
        <v>62</v>
      </c>
      <c r="D10" s="95"/>
      <c r="E10" s="3" t="s">
        <v>36</v>
      </c>
      <c r="F10" s="1">
        <v>0</v>
      </c>
      <c r="G10" s="7">
        <v>95</v>
      </c>
      <c r="H10" s="8">
        <v>0</v>
      </c>
      <c r="I10" s="9">
        <f t="shared" si="0"/>
        <v>95</v>
      </c>
      <c r="J10" s="9">
        <f t="shared" si="1"/>
        <v>0</v>
      </c>
    </row>
    <row r="11" spans="1:11" x14ac:dyDescent="0.25">
      <c r="B11" s="94"/>
      <c r="C11" s="5" t="s">
        <v>61</v>
      </c>
      <c r="D11" s="95"/>
      <c r="E11" s="3" t="s">
        <v>36</v>
      </c>
      <c r="F11" s="1">
        <v>0</v>
      </c>
      <c r="G11" s="7">
        <v>85</v>
      </c>
      <c r="H11" s="8">
        <v>0</v>
      </c>
      <c r="I11" s="9">
        <f t="shared" si="0"/>
        <v>85</v>
      </c>
      <c r="J11" s="9">
        <f t="shared" si="1"/>
        <v>0</v>
      </c>
    </row>
    <row r="12" spans="1:11" x14ac:dyDescent="0.25">
      <c r="B12" s="94"/>
      <c r="C12" s="5" t="s">
        <v>60</v>
      </c>
      <c r="D12" s="95"/>
      <c r="E12" s="3" t="s">
        <v>36</v>
      </c>
      <c r="F12" s="1">
        <v>0</v>
      </c>
      <c r="G12" s="7">
        <v>85</v>
      </c>
      <c r="H12" s="8">
        <v>0</v>
      </c>
      <c r="I12" s="9">
        <f t="shared" si="0"/>
        <v>85</v>
      </c>
      <c r="J12" s="9">
        <f t="shared" si="1"/>
        <v>0</v>
      </c>
    </row>
    <row r="13" spans="1:11" x14ac:dyDescent="0.25">
      <c r="B13" s="94"/>
      <c r="C13" s="5" t="s">
        <v>68</v>
      </c>
      <c r="D13" s="95"/>
      <c r="E13" s="3" t="s">
        <v>36</v>
      </c>
      <c r="F13" s="1">
        <v>0</v>
      </c>
      <c r="G13" s="7">
        <v>85</v>
      </c>
      <c r="H13" s="8">
        <v>0</v>
      </c>
      <c r="I13" s="9">
        <f t="shared" si="0"/>
        <v>85</v>
      </c>
      <c r="J13" s="9">
        <f t="shared" si="1"/>
        <v>0</v>
      </c>
    </row>
    <row r="14" spans="1:11" x14ac:dyDescent="0.25">
      <c r="B14" s="94"/>
      <c r="C14" s="5" t="s">
        <v>59</v>
      </c>
      <c r="D14" s="95"/>
      <c r="E14" s="3" t="s">
        <v>36</v>
      </c>
      <c r="F14" s="1">
        <v>0</v>
      </c>
      <c r="G14" s="7">
        <v>95</v>
      </c>
      <c r="H14" s="8">
        <v>0</v>
      </c>
      <c r="I14" s="9">
        <f t="shared" si="0"/>
        <v>95</v>
      </c>
      <c r="J14" s="9">
        <f t="shared" si="1"/>
        <v>0</v>
      </c>
    </row>
    <row r="15" spans="1:11" x14ac:dyDescent="0.25">
      <c r="B15" s="94"/>
      <c r="C15" s="5" t="s">
        <v>69</v>
      </c>
      <c r="D15" s="95"/>
      <c r="E15" s="3" t="s">
        <v>36</v>
      </c>
      <c r="F15" s="1">
        <v>0</v>
      </c>
      <c r="G15" s="7">
        <v>95</v>
      </c>
      <c r="H15" s="8">
        <v>0</v>
      </c>
      <c r="I15" s="9">
        <f t="shared" si="0"/>
        <v>95</v>
      </c>
      <c r="J15" s="9">
        <f t="shared" si="1"/>
        <v>0</v>
      </c>
    </row>
    <row r="16" spans="1:11" x14ac:dyDescent="0.25">
      <c r="B16" s="94"/>
      <c r="C16" s="5" t="s">
        <v>70</v>
      </c>
      <c r="D16" s="95"/>
      <c r="E16" s="3" t="s">
        <v>36</v>
      </c>
      <c r="F16" s="1">
        <v>0</v>
      </c>
      <c r="G16" s="7">
        <v>80</v>
      </c>
      <c r="H16" s="8">
        <v>0</v>
      </c>
      <c r="I16" s="9">
        <f t="shared" si="0"/>
        <v>80</v>
      </c>
      <c r="J16" s="9">
        <f t="shared" si="1"/>
        <v>0</v>
      </c>
    </row>
    <row r="17" spans="1:10" s="10" customFormat="1" x14ac:dyDescent="0.25">
      <c r="B17" s="11"/>
      <c r="C17" s="11"/>
      <c r="D17" s="11"/>
      <c r="I17" s="15" t="s">
        <v>38</v>
      </c>
      <c r="J17" s="16">
        <f>SUM(J5:J16)</f>
        <v>0</v>
      </c>
    </row>
    <row r="18" spans="1:10" x14ac:dyDescent="0.25">
      <c r="A18" s="5"/>
      <c r="B18" s="94" t="s">
        <v>57</v>
      </c>
      <c r="C18" s="5"/>
      <c r="D18" s="95"/>
      <c r="E18" s="3"/>
      <c r="F18" s="1">
        <v>0</v>
      </c>
      <c r="G18" s="14"/>
      <c r="H18" s="8">
        <v>0</v>
      </c>
      <c r="I18" s="13">
        <f t="shared" ref="I18:I22" si="2">G18*(1-H18)</f>
        <v>0</v>
      </c>
      <c r="J18" s="13">
        <f t="shared" ref="J18:J23" si="3">I18*F18</f>
        <v>0</v>
      </c>
    </row>
    <row r="19" spans="1:10" x14ac:dyDescent="0.25">
      <c r="A19" s="5"/>
      <c r="B19" s="94"/>
      <c r="C19" s="5"/>
      <c r="D19" s="95"/>
      <c r="E19" s="3"/>
      <c r="F19" s="1">
        <v>0</v>
      </c>
      <c r="G19" s="14"/>
      <c r="H19" s="8">
        <v>0</v>
      </c>
      <c r="I19" s="13">
        <f t="shared" si="2"/>
        <v>0</v>
      </c>
      <c r="J19" s="13">
        <f t="shared" si="3"/>
        <v>0</v>
      </c>
    </row>
    <row r="20" spans="1:10" x14ac:dyDescent="0.25">
      <c r="A20" s="5"/>
      <c r="B20" s="94"/>
      <c r="C20" s="5"/>
      <c r="D20" s="95"/>
      <c r="E20" s="3"/>
      <c r="F20" s="1">
        <v>0</v>
      </c>
      <c r="G20" s="14"/>
      <c r="H20" s="8">
        <v>0</v>
      </c>
      <c r="I20" s="13">
        <f t="shared" si="2"/>
        <v>0</v>
      </c>
      <c r="J20" s="13">
        <f t="shared" si="3"/>
        <v>0</v>
      </c>
    </row>
    <row r="21" spans="1:10" x14ac:dyDescent="0.25">
      <c r="A21" s="5"/>
      <c r="B21" s="94"/>
      <c r="C21" s="5"/>
      <c r="D21" s="95"/>
      <c r="E21" s="3"/>
      <c r="F21" s="1">
        <v>0</v>
      </c>
      <c r="G21" s="14"/>
      <c r="H21" s="8">
        <v>0</v>
      </c>
      <c r="I21" s="13">
        <f t="shared" si="2"/>
        <v>0</v>
      </c>
      <c r="J21" s="13">
        <f t="shared" si="3"/>
        <v>0</v>
      </c>
    </row>
    <row r="22" spans="1:10" x14ac:dyDescent="0.25">
      <c r="A22" s="5"/>
      <c r="B22" s="94"/>
      <c r="C22" s="5"/>
      <c r="D22" s="95"/>
      <c r="E22" s="3"/>
      <c r="F22" s="1">
        <v>0</v>
      </c>
      <c r="G22" s="14"/>
      <c r="H22" s="8">
        <v>0</v>
      </c>
      <c r="I22" s="13">
        <f t="shared" si="2"/>
        <v>0</v>
      </c>
      <c r="J22" s="13">
        <f t="shared" si="3"/>
        <v>0</v>
      </c>
    </row>
    <row r="23" spans="1:10" x14ac:dyDescent="0.25">
      <c r="A23" s="5"/>
      <c r="B23" s="94"/>
      <c r="C23" s="12"/>
      <c r="D23" s="95"/>
      <c r="E23" s="3"/>
      <c r="F23" s="1">
        <v>0</v>
      </c>
      <c r="G23" s="14"/>
      <c r="H23" s="8">
        <v>0</v>
      </c>
      <c r="I23" s="13">
        <f>G23*(1-H23)</f>
        <v>0</v>
      </c>
      <c r="J23" s="13">
        <f t="shared" si="3"/>
        <v>0</v>
      </c>
    </row>
    <row r="24" spans="1:10" s="10" customFormat="1" x14ac:dyDescent="0.25">
      <c r="I24" s="15" t="s">
        <v>38</v>
      </c>
      <c r="J24" s="16">
        <f>SUM(J18:J23)</f>
        <v>0</v>
      </c>
    </row>
  </sheetData>
  <mergeCells count="6">
    <mergeCell ref="A1:F3"/>
    <mergeCell ref="K3:K4"/>
    <mergeCell ref="B5:B16"/>
    <mergeCell ref="D5:D16"/>
    <mergeCell ref="B18:B23"/>
    <mergeCell ref="D18:D2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97"/>
  <sheetViews>
    <sheetView workbookViewId="0">
      <pane xSplit="9" ySplit="4" topLeftCell="J5" activePane="bottomRight" state="frozen"/>
      <selection pane="topRight" activeCell="L1" sqref="L1"/>
      <selection pane="bottomLeft" activeCell="A12" sqref="A12"/>
      <selection pane="bottomRight" activeCell="F5" sqref="F5:F11"/>
    </sheetView>
  </sheetViews>
  <sheetFormatPr defaultRowHeight="15" x14ac:dyDescent="0.25"/>
  <cols>
    <col min="1" max="1" width="9.140625" style="45"/>
    <col min="2" max="2" width="24.140625" style="45" customWidth="1"/>
    <col min="3" max="3" width="10.5703125" style="45" customWidth="1"/>
    <col min="4" max="4" width="58.7109375" style="45" bestFit="1" customWidth="1"/>
    <col min="5" max="6" width="10.85546875" style="45" customWidth="1"/>
    <col min="7" max="7" width="17.42578125" style="45" customWidth="1"/>
    <col min="8" max="8" width="21.85546875" style="45" customWidth="1"/>
    <col min="9" max="9" width="29" style="45" customWidth="1"/>
    <col min="10" max="16384" width="9.140625" style="45"/>
  </cols>
  <sheetData>
    <row r="1" spans="1:9" ht="15" customHeight="1" x14ac:dyDescent="0.25">
      <c r="A1" s="97"/>
      <c r="B1" s="97"/>
      <c r="C1" s="97"/>
      <c r="D1" s="97"/>
      <c r="E1" s="97"/>
      <c r="F1" s="98"/>
      <c r="G1" s="23"/>
      <c r="H1" s="23"/>
      <c r="I1" s="23"/>
    </row>
    <row r="2" spans="1:9" ht="50.1" customHeight="1" x14ac:dyDescent="0.25">
      <c r="A2" s="97"/>
      <c r="B2" s="97"/>
      <c r="C2" s="97"/>
      <c r="D2" s="97"/>
      <c r="E2" s="97"/>
      <c r="F2" s="98"/>
      <c r="G2" s="88" t="s">
        <v>466</v>
      </c>
      <c r="H2" s="89"/>
      <c r="I2" s="24" t="s">
        <v>11</v>
      </c>
    </row>
    <row r="3" spans="1:9" ht="15" customHeight="1" x14ac:dyDescent="0.25">
      <c r="A3" s="99"/>
      <c r="B3" s="99"/>
      <c r="C3" s="99"/>
      <c r="D3" s="99"/>
      <c r="E3" s="99"/>
      <c r="F3" s="100"/>
      <c r="G3" s="90">
        <f>SUM(H26+H35+H55+H76+H97)</f>
        <v>0</v>
      </c>
      <c r="H3" s="91"/>
      <c r="I3" s="85">
        <f>Орехи!I3</f>
        <v>0</v>
      </c>
    </row>
    <row r="4" spans="1:9" s="46" customFormat="1" ht="39.950000000000003" customHeight="1" x14ac:dyDescent="0.25">
      <c r="A4" s="24" t="s">
        <v>0</v>
      </c>
      <c r="B4" s="24" t="s">
        <v>3</v>
      </c>
      <c r="C4" s="24" t="s">
        <v>1</v>
      </c>
      <c r="D4" s="24" t="s">
        <v>2</v>
      </c>
      <c r="E4" s="24" t="s">
        <v>12</v>
      </c>
      <c r="F4" s="58" t="s">
        <v>6</v>
      </c>
      <c r="G4" s="24" t="s">
        <v>151</v>
      </c>
      <c r="H4" s="24" t="s">
        <v>10</v>
      </c>
      <c r="I4" s="86"/>
    </row>
    <row r="5" spans="1:9" ht="13.5" customHeight="1" x14ac:dyDescent="0.25">
      <c r="A5" s="107" t="s">
        <v>532</v>
      </c>
      <c r="B5" s="110"/>
      <c r="C5" s="111" t="s">
        <v>533</v>
      </c>
      <c r="D5" s="112" t="s">
        <v>537</v>
      </c>
      <c r="E5" s="115" t="s">
        <v>534</v>
      </c>
      <c r="F5" s="118">
        <v>0</v>
      </c>
      <c r="G5" s="121">
        <v>35</v>
      </c>
      <c r="H5" s="124">
        <f>G5*F5</f>
        <v>0</v>
      </c>
    </row>
    <row r="6" spans="1:9" x14ac:dyDescent="0.25">
      <c r="A6" s="108"/>
      <c r="B6" s="110"/>
      <c r="C6" s="111"/>
      <c r="D6" s="113"/>
      <c r="E6" s="116"/>
      <c r="F6" s="119"/>
      <c r="G6" s="122"/>
      <c r="H6" s="125"/>
    </row>
    <row r="7" spans="1:9" x14ac:dyDescent="0.25">
      <c r="A7" s="108"/>
      <c r="B7" s="110"/>
      <c r="C7" s="111"/>
      <c r="D7" s="113"/>
      <c r="E7" s="116"/>
      <c r="F7" s="119"/>
      <c r="G7" s="122"/>
      <c r="H7" s="125"/>
    </row>
    <row r="8" spans="1:9" x14ac:dyDescent="0.25">
      <c r="A8" s="108"/>
      <c r="B8" s="110"/>
      <c r="C8" s="111"/>
      <c r="D8" s="113"/>
      <c r="E8" s="116"/>
      <c r="F8" s="119"/>
      <c r="G8" s="122"/>
      <c r="H8" s="125"/>
    </row>
    <row r="9" spans="1:9" x14ac:dyDescent="0.25">
      <c r="A9" s="108"/>
      <c r="B9" s="110"/>
      <c r="C9" s="111"/>
      <c r="D9" s="113"/>
      <c r="E9" s="116"/>
      <c r="F9" s="119"/>
      <c r="G9" s="122"/>
      <c r="H9" s="125"/>
    </row>
    <row r="10" spans="1:9" x14ac:dyDescent="0.25">
      <c r="A10" s="108"/>
      <c r="B10" s="110"/>
      <c r="C10" s="111"/>
      <c r="D10" s="113"/>
      <c r="E10" s="116"/>
      <c r="F10" s="119"/>
      <c r="G10" s="122"/>
      <c r="H10" s="125"/>
    </row>
    <row r="11" spans="1:9" x14ac:dyDescent="0.25">
      <c r="A11" s="109"/>
      <c r="B11" s="110"/>
      <c r="C11" s="111"/>
      <c r="D11" s="114"/>
      <c r="E11" s="117"/>
      <c r="F11" s="120"/>
      <c r="G11" s="123"/>
      <c r="H11" s="126"/>
    </row>
    <row r="12" spans="1:9" x14ac:dyDescent="0.25">
      <c r="A12" s="107" t="s">
        <v>535</v>
      </c>
      <c r="B12" s="110"/>
      <c r="C12" s="111" t="s">
        <v>533</v>
      </c>
      <c r="D12" s="112" t="s">
        <v>538</v>
      </c>
      <c r="E12" s="115" t="s">
        <v>534</v>
      </c>
      <c r="F12" s="118">
        <v>0</v>
      </c>
      <c r="G12" s="121">
        <v>39</v>
      </c>
      <c r="H12" s="124">
        <f t="shared" ref="H12" si="0">G12*F12</f>
        <v>0</v>
      </c>
    </row>
    <row r="13" spans="1:9" x14ac:dyDescent="0.25">
      <c r="A13" s="108"/>
      <c r="B13" s="110"/>
      <c r="C13" s="111"/>
      <c r="D13" s="113"/>
      <c r="E13" s="116"/>
      <c r="F13" s="119"/>
      <c r="G13" s="122"/>
      <c r="H13" s="125"/>
    </row>
    <row r="14" spans="1:9" x14ac:dyDescent="0.25">
      <c r="A14" s="108"/>
      <c r="B14" s="110"/>
      <c r="C14" s="111"/>
      <c r="D14" s="113"/>
      <c r="E14" s="116"/>
      <c r="F14" s="119"/>
      <c r="G14" s="122"/>
      <c r="H14" s="125"/>
    </row>
    <row r="15" spans="1:9" x14ac:dyDescent="0.25">
      <c r="A15" s="108"/>
      <c r="B15" s="110"/>
      <c r="C15" s="111"/>
      <c r="D15" s="113"/>
      <c r="E15" s="116"/>
      <c r="F15" s="119"/>
      <c r="G15" s="122"/>
      <c r="H15" s="125"/>
    </row>
    <row r="16" spans="1:9" ht="15" customHeight="1" x14ac:dyDescent="0.25">
      <c r="A16" s="108"/>
      <c r="B16" s="110"/>
      <c r="C16" s="111"/>
      <c r="D16" s="113"/>
      <c r="E16" s="116"/>
      <c r="F16" s="119"/>
      <c r="G16" s="122"/>
      <c r="H16" s="125"/>
    </row>
    <row r="17" spans="1:9" x14ac:dyDescent="0.25">
      <c r="A17" s="108"/>
      <c r="B17" s="110"/>
      <c r="C17" s="111"/>
      <c r="D17" s="113"/>
      <c r="E17" s="116"/>
      <c r="F17" s="119"/>
      <c r="G17" s="122"/>
      <c r="H17" s="125"/>
    </row>
    <row r="18" spans="1:9" x14ac:dyDescent="0.25">
      <c r="A18" s="109"/>
      <c r="B18" s="110"/>
      <c r="C18" s="111"/>
      <c r="D18" s="114"/>
      <c r="E18" s="117"/>
      <c r="F18" s="120"/>
      <c r="G18" s="123"/>
      <c r="H18" s="126"/>
    </row>
    <row r="19" spans="1:9" x14ac:dyDescent="0.25">
      <c r="A19" s="107" t="s">
        <v>536</v>
      </c>
      <c r="B19" s="105"/>
      <c r="C19" s="111" t="s">
        <v>533</v>
      </c>
      <c r="D19" s="112" t="s">
        <v>539</v>
      </c>
      <c r="E19" s="115" t="s">
        <v>534</v>
      </c>
      <c r="F19" s="118">
        <v>0</v>
      </c>
      <c r="G19" s="121">
        <v>39</v>
      </c>
      <c r="H19" s="124">
        <f t="shared" ref="H19" si="1">G19*F19</f>
        <v>0</v>
      </c>
    </row>
    <row r="20" spans="1:9" x14ac:dyDescent="0.25">
      <c r="A20" s="108"/>
      <c r="B20" s="105"/>
      <c r="C20" s="111"/>
      <c r="D20" s="113"/>
      <c r="E20" s="116"/>
      <c r="F20" s="119"/>
      <c r="G20" s="122"/>
      <c r="H20" s="125"/>
    </row>
    <row r="21" spans="1:9" x14ac:dyDescent="0.25">
      <c r="A21" s="108"/>
      <c r="B21" s="105"/>
      <c r="C21" s="111"/>
      <c r="D21" s="113"/>
      <c r="E21" s="116"/>
      <c r="F21" s="119"/>
      <c r="G21" s="122"/>
      <c r="H21" s="125"/>
    </row>
    <row r="22" spans="1:9" x14ac:dyDescent="0.25">
      <c r="A22" s="108"/>
      <c r="B22" s="105"/>
      <c r="C22" s="111"/>
      <c r="D22" s="113"/>
      <c r="E22" s="116"/>
      <c r="F22" s="119"/>
      <c r="G22" s="122"/>
      <c r="H22" s="125"/>
    </row>
    <row r="23" spans="1:9" x14ac:dyDescent="0.25">
      <c r="A23" s="108"/>
      <c r="B23" s="105"/>
      <c r="C23" s="111"/>
      <c r="D23" s="113"/>
      <c r="E23" s="116"/>
      <c r="F23" s="119"/>
      <c r="G23" s="122"/>
      <c r="H23" s="125"/>
    </row>
    <row r="24" spans="1:9" x14ac:dyDescent="0.25">
      <c r="A24" s="108"/>
      <c r="B24" s="105"/>
      <c r="C24" s="111"/>
      <c r="D24" s="113"/>
      <c r="E24" s="116"/>
      <c r="F24" s="119"/>
      <c r="G24" s="122"/>
      <c r="H24" s="125"/>
    </row>
    <row r="25" spans="1:9" x14ac:dyDescent="0.25">
      <c r="A25" s="109"/>
      <c r="B25" s="105"/>
      <c r="C25" s="111"/>
      <c r="D25" s="114"/>
      <c r="E25" s="117"/>
      <c r="F25" s="120"/>
      <c r="G25" s="123"/>
      <c r="H25" s="126"/>
    </row>
    <row r="26" spans="1:9" x14ac:dyDescent="0.25">
      <c r="A26" s="62"/>
      <c r="B26" s="62"/>
      <c r="C26" s="62"/>
      <c r="D26" s="62"/>
      <c r="E26" s="66"/>
      <c r="F26" s="67">
        <f>SUM(F19:F25)</f>
        <v>0</v>
      </c>
      <c r="G26" s="65"/>
      <c r="H26" s="68">
        <f>SUM(H5:H25)</f>
        <v>0</v>
      </c>
    </row>
    <row r="27" spans="1:9" x14ac:dyDescent="0.25">
      <c r="A27" s="27" t="s">
        <v>374</v>
      </c>
      <c r="B27" s="74"/>
      <c r="C27" s="127" t="s">
        <v>540</v>
      </c>
      <c r="D27" s="23" t="s">
        <v>365</v>
      </c>
      <c r="E27" s="29" t="s">
        <v>373</v>
      </c>
      <c r="F27" s="30">
        <v>0</v>
      </c>
      <c r="G27" s="70">
        <f>(20+(0.15*Сладости!G54))*1.1</f>
        <v>116.87500000000001</v>
      </c>
      <c r="H27" s="33">
        <f t="shared" ref="H27:H34" si="2">G27*F27</f>
        <v>0</v>
      </c>
      <c r="I27" s="34"/>
    </row>
    <row r="28" spans="1:9" ht="15" customHeight="1" x14ac:dyDescent="0.25">
      <c r="A28" s="27" t="s">
        <v>375</v>
      </c>
      <c r="B28" s="74"/>
      <c r="C28" s="127"/>
      <c r="D28" s="23" t="s">
        <v>366</v>
      </c>
      <c r="E28" s="29" t="s">
        <v>373</v>
      </c>
      <c r="F28" s="30">
        <v>0</v>
      </c>
      <c r="G28" s="70">
        <f>(20+(0.15*Сладости!G55))*1.1</f>
        <v>116.87500000000001</v>
      </c>
      <c r="H28" s="33">
        <f t="shared" si="2"/>
        <v>0</v>
      </c>
      <c r="I28" s="34"/>
    </row>
    <row r="29" spans="1:9" x14ac:dyDescent="0.25">
      <c r="A29" s="27" t="s">
        <v>376</v>
      </c>
      <c r="B29" s="74"/>
      <c r="C29" s="127"/>
      <c r="D29" s="23" t="s">
        <v>367</v>
      </c>
      <c r="E29" s="29" t="s">
        <v>373</v>
      </c>
      <c r="F29" s="30">
        <v>0</v>
      </c>
      <c r="G29" s="70">
        <f>(20+(0.15*Сладости!G56))*1.1</f>
        <v>152.35000000000002</v>
      </c>
      <c r="H29" s="33">
        <f t="shared" si="2"/>
        <v>0</v>
      </c>
      <c r="I29" s="34"/>
    </row>
    <row r="30" spans="1:9" x14ac:dyDescent="0.25">
      <c r="A30" s="27" t="s">
        <v>377</v>
      </c>
      <c r="B30" s="74"/>
      <c r="C30" s="127"/>
      <c r="D30" s="23" t="s">
        <v>368</v>
      </c>
      <c r="E30" s="29" t="s">
        <v>373</v>
      </c>
      <c r="F30" s="30">
        <v>0</v>
      </c>
      <c r="G30" s="70">
        <f>(20+(0.15*Сладости!G57))*1.1</f>
        <v>135.85000000000002</v>
      </c>
      <c r="H30" s="33">
        <f t="shared" si="2"/>
        <v>0</v>
      </c>
      <c r="I30" s="34"/>
    </row>
    <row r="31" spans="1:9" x14ac:dyDescent="0.25">
      <c r="A31" s="27" t="s">
        <v>378</v>
      </c>
      <c r="B31" s="74"/>
      <c r="C31" s="127"/>
      <c r="D31" s="23" t="s">
        <v>369</v>
      </c>
      <c r="E31" s="29" t="s">
        <v>373</v>
      </c>
      <c r="F31" s="30">
        <v>0</v>
      </c>
      <c r="G31" s="70">
        <f>(20+(0.15*Сладости!G58))*1.1</f>
        <v>133.375</v>
      </c>
      <c r="H31" s="33">
        <f t="shared" si="2"/>
        <v>0</v>
      </c>
      <c r="I31" s="34"/>
    </row>
    <row r="32" spans="1:9" x14ac:dyDescent="0.25">
      <c r="A32" s="27" t="s">
        <v>379</v>
      </c>
      <c r="B32" s="74"/>
      <c r="C32" s="127"/>
      <c r="D32" s="23" t="s">
        <v>370</v>
      </c>
      <c r="E32" s="29" t="s">
        <v>373</v>
      </c>
      <c r="F32" s="30">
        <v>0</v>
      </c>
      <c r="G32" s="70">
        <f>(20+(0.15*Сладости!G59))*1.1</f>
        <v>117.7</v>
      </c>
      <c r="H32" s="33">
        <f t="shared" si="2"/>
        <v>0</v>
      </c>
      <c r="I32" s="34"/>
    </row>
    <row r="33" spans="1:9" x14ac:dyDescent="0.25">
      <c r="A33" s="27" t="s">
        <v>380</v>
      </c>
      <c r="B33" s="74"/>
      <c r="C33" s="127"/>
      <c r="D33" s="23" t="s">
        <v>371</v>
      </c>
      <c r="E33" s="29" t="s">
        <v>373</v>
      </c>
      <c r="F33" s="30">
        <v>0</v>
      </c>
      <c r="G33" s="70">
        <f>(20+(0.15*Сладости!G60))*1.1</f>
        <v>132.55000000000001</v>
      </c>
      <c r="H33" s="33">
        <f t="shared" si="2"/>
        <v>0</v>
      </c>
      <c r="I33" s="34"/>
    </row>
    <row r="34" spans="1:9" s="53" customFormat="1" x14ac:dyDescent="0.25">
      <c r="A34" s="27" t="s">
        <v>381</v>
      </c>
      <c r="B34" s="75"/>
      <c r="C34" s="128"/>
      <c r="D34" s="23" t="s">
        <v>372</v>
      </c>
      <c r="E34" s="29" t="s">
        <v>373</v>
      </c>
      <c r="F34" s="30">
        <v>0</v>
      </c>
      <c r="G34" s="70">
        <f>(20+(0.15*Сладости!G61))*1.1</f>
        <v>124.30000000000001</v>
      </c>
      <c r="H34" s="33">
        <f t="shared" si="2"/>
        <v>0</v>
      </c>
      <c r="I34" s="38"/>
    </row>
    <row r="35" spans="1:9" ht="15" customHeight="1" x14ac:dyDescent="0.25">
      <c r="A35" s="62"/>
      <c r="B35" s="63"/>
      <c r="C35" s="64"/>
      <c r="D35" s="65"/>
      <c r="E35" s="66"/>
      <c r="F35" s="67">
        <f>SUM(F16:F34)</f>
        <v>0</v>
      </c>
      <c r="G35" s="65"/>
      <c r="H35" s="68">
        <f>SUM(H27:H34)</f>
        <v>0</v>
      </c>
      <c r="I35" s="34"/>
    </row>
    <row r="36" spans="1:9" ht="15" customHeight="1" x14ac:dyDescent="0.25">
      <c r="A36" s="27" t="s">
        <v>407</v>
      </c>
      <c r="B36" s="104"/>
      <c r="C36" s="101" t="s">
        <v>490</v>
      </c>
      <c r="D36" s="23" t="s">
        <v>426</v>
      </c>
      <c r="E36" s="29" t="s">
        <v>445</v>
      </c>
      <c r="F36" s="30">
        <v>0</v>
      </c>
      <c r="G36" s="71">
        <f>(9+Сладости!G63*0.25)</f>
        <v>129</v>
      </c>
      <c r="H36" s="33">
        <f>G36*F36</f>
        <v>0</v>
      </c>
      <c r="I36" s="34"/>
    </row>
    <row r="37" spans="1:9" x14ac:dyDescent="0.25">
      <c r="A37" s="27" t="s">
        <v>408</v>
      </c>
      <c r="B37" s="105"/>
      <c r="C37" s="102"/>
      <c r="D37" s="23" t="s">
        <v>427</v>
      </c>
      <c r="E37" s="29" t="s">
        <v>445</v>
      </c>
      <c r="F37" s="30">
        <v>0</v>
      </c>
      <c r="G37" s="71">
        <f>(9+Сладости!G64*0.25)</f>
        <v>111.5</v>
      </c>
      <c r="H37" s="33">
        <f t="shared" ref="H37:H54" si="3">G37*F37</f>
        <v>0</v>
      </c>
      <c r="I37" s="34"/>
    </row>
    <row r="38" spans="1:9" x14ac:dyDescent="0.25">
      <c r="A38" s="27" t="s">
        <v>409</v>
      </c>
      <c r="B38" s="105"/>
      <c r="C38" s="102"/>
      <c r="D38" s="23" t="s">
        <v>428</v>
      </c>
      <c r="E38" s="29" t="s">
        <v>445</v>
      </c>
      <c r="F38" s="30">
        <v>0</v>
      </c>
      <c r="G38" s="71">
        <f>(9+Сладости!G65*0.25)</f>
        <v>171.5</v>
      </c>
      <c r="H38" s="33">
        <f t="shared" si="3"/>
        <v>0</v>
      </c>
      <c r="I38" s="34"/>
    </row>
    <row r="39" spans="1:9" x14ac:dyDescent="0.25">
      <c r="A39" s="27" t="s">
        <v>410</v>
      </c>
      <c r="B39" s="105"/>
      <c r="C39" s="102"/>
      <c r="D39" s="23" t="s">
        <v>429</v>
      </c>
      <c r="E39" s="29" t="s">
        <v>445</v>
      </c>
      <c r="F39" s="30">
        <v>0</v>
      </c>
      <c r="G39" s="71">
        <f>(9+Сладости!G66*0.25)</f>
        <v>96.5</v>
      </c>
      <c r="H39" s="33">
        <f t="shared" si="3"/>
        <v>0</v>
      </c>
      <c r="I39" s="34"/>
    </row>
    <row r="40" spans="1:9" x14ac:dyDescent="0.25">
      <c r="A40" s="27" t="s">
        <v>411</v>
      </c>
      <c r="B40" s="105"/>
      <c r="C40" s="102"/>
      <c r="D40" s="23" t="s">
        <v>430</v>
      </c>
      <c r="E40" s="29" t="s">
        <v>445</v>
      </c>
      <c r="F40" s="30">
        <v>0</v>
      </c>
      <c r="G40" s="71">
        <f>(9+Сладости!G67*0.25)</f>
        <v>96.5</v>
      </c>
      <c r="H40" s="33">
        <f t="shared" si="3"/>
        <v>0</v>
      </c>
      <c r="I40" s="34"/>
    </row>
    <row r="41" spans="1:9" x14ac:dyDescent="0.25">
      <c r="A41" s="27" t="s">
        <v>412</v>
      </c>
      <c r="B41" s="105"/>
      <c r="C41" s="102"/>
      <c r="D41" s="23" t="s">
        <v>431</v>
      </c>
      <c r="E41" s="29" t="s">
        <v>445</v>
      </c>
      <c r="F41" s="30">
        <v>0</v>
      </c>
      <c r="G41" s="71">
        <f>(9+Сладости!G68*0.25)</f>
        <v>119</v>
      </c>
      <c r="H41" s="33">
        <f t="shared" si="3"/>
        <v>0</v>
      </c>
      <c r="I41" s="34"/>
    </row>
    <row r="42" spans="1:9" x14ac:dyDescent="0.25">
      <c r="A42" s="27" t="s">
        <v>413</v>
      </c>
      <c r="B42" s="105"/>
      <c r="C42" s="102"/>
      <c r="D42" s="23" t="s">
        <v>432</v>
      </c>
      <c r="E42" s="29" t="s">
        <v>445</v>
      </c>
      <c r="F42" s="30">
        <v>0</v>
      </c>
      <c r="G42" s="71">
        <f>(9+Сладости!G69*0.25)</f>
        <v>114</v>
      </c>
      <c r="H42" s="33">
        <f t="shared" si="3"/>
        <v>0</v>
      </c>
      <c r="I42" s="34"/>
    </row>
    <row r="43" spans="1:9" x14ac:dyDescent="0.25">
      <c r="A43" s="27" t="s">
        <v>414</v>
      </c>
      <c r="B43" s="105"/>
      <c r="C43" s="102"/>
      <c r="D43" s="23" t="s">
        <v>433</v>
      </c>
      <c r="E43" s="29" t="s">
        <v>445</v>
      </c>
      <c r="F43" s="30">
        <v>0</v>
      </c>
      <c r="G43" s="71">
        <f>(9+Сладости!G70*0.25)</f>
        <v>141.5</v>
      </c>
      <c r="H43" s="33">
        <f t="shared" si="3"/>
        <v>0</v>
      </c>
      <c r="I43" s="34"/>
    </row>
    <row r="44" spans="1:9" x14ac:dyDescent="0.25">
      <c r="A44" s="27" t="s">
        <v>415</v>
      </c>
      <c r="B44" s="105"/>
      <c r="C44" s="102"/>
      <c r="D44" s="23" t="s">
        <v>434</v>
      </c>
      <c r="E44" s="29" t="s">
        <v>445</v>
      </c>
      <c r="F44" s="30">
        <v>0</v>
      </c>
      <c r="G44" s="71">
        <f>(9+Сладости!G72*0.25)</f>
        <v>126.5</v>
      </c>
      <c r="H44" s="33">
        <f t="shared" si="3"/>
        <v>0</v>
      </c>
      <c r="I44" s="34"/>
    </row>
    <row r="45" spans="1:9" x14ac:dyDescent="0.25">
      <c r="A45" s="27" t="s">
        <v>416</v>
      </c>
      <c r="B45" s="105"/>
      <c r="C45" s="102"/>
      <c r="D45" s="23" t="s">
        <v>435</v>
      </c>
      <c r="E45" s="29" t="s">
        <v>445</v>
      </c>
      <c r="F45" s="30">
        <v>0</v>
      </c>
      <c r="G45" s="71">
        <f>(9+Сладости!G73*0.25)</f>
        <v>147.75</v>
      </c>
      <c r="H45" s="33">
        <f t="shared" si="3"/>
        <v>0</v>
      </c>
      <c r="I45" s="34"/>
    </row>
    <row r="46" spans="1:9" x14ac:dyDescent="0.25">
      <c r="A46" s="27" t="s">
        <v>417</v>
      </c>
      <c r="B46" s="105"/>
      <c r="C46" s="102"/>
      <c r="D46" s="23" t="s">
        <v>436</v>
      </c>
      <c r="E46" s="29" t="s">
        <v>445</v>
      </c>
      <c r="F46" s="30">
        <v>0</v>
      </c>
      <c r="G46" s="71">
        <f>(9+Сладости!G74*0.25)</f>
        <v>129</v>
      </c>
      <c r="H46" s="33">
        <f t="shared" si="3"/>
        <v>0</v>
      </c>
      <c r="I46" s="34"/>
    </row>
    <row r="47" spans="1:9" x14ac:dyDescent="0.25">
      <c r="A47" s="27" t="s">
        <v>418</v>
      </c>
      <c r="B47" s="105"/>
      <c r="C47" s="102"/>
      <c r="D47" s="23" t="s">
        <v>443</v>
      </c>
      <c r="E47" s="29" t="s">
        <v>445</v>
      </c>
      <c r="F47" s="30">
        <v>0</v>
      </c>
      <c r="G47" s="71">
        <f>(9+Сладости!G75*0.25)</f>
        <v>106.5</v>
      </c>
      <c r="H47" s="33">
        <f t="shared" si="3"/>
        <v>0</v>
      </c>
      <c r="I47" s="34"/>
    </row>
    <row r="48" spans="1:9" x14ac:dyDescent="0.25">
      <c r="A48" s="27" t="s">
        <v>419</v>
      </c>
      <c r="B48" s="105"/>
      <c r="C48" s="102"/>
      <c r="D48" s="23" t="s">
        <v>437</v>
      </c>
      <c r="E48" s="29" t="s">
        <v>445</v>
      </c>
      <c r="F48" s="30">
        <v>0</v>
      </c>
      <c r="G48" s="71">
        <f>(9+Сладости!G76*0.25)</f>
        <v>119</v>
      </c>
      <c r="H48" s="33">
        <f t="shared" si="3"/>
        <v>0</v>
      </c>
      <c r="I48" s="34"/>
    </row>
    <row r="49" spans="1:9" x14ac:dyDescent="0.25">
      <c r="A49" s="27" t="s">
        <v>420</v>
      </c>
      <c r="B49" s="105"/>
      <c r="C49" s="102"/>
      <c r="D49" s="23" t="s">
        <v>438</v>
      </c>
      <c r="E49" s="29" t="s">
        <v>445</v>
      </c>
      <c r="F49" s="30">
        <v>0</v>
      </c>
      <c r="G49" s="71">
        <f>(9+Сладости!G77*0.25)</f>
        <v>119</v>
      </c>
      <c r="H49" s="33">
        <f t="shared" si="3"/>
        <v>0</v>
      </c>
      <c r="I49" s="34"/>
    </row>
    <row r="50" spans="1:9" x14ac:dyDescent="0.25">
      <c r="A50" s="27" t="s">
        <v>421</v>
      </c>
      <c r="B50" s="105"/>
      <c r="C50" s="102"/>
      <c r="D50" s="23" t="s">
        <v>439</v>
      </c>
      <c r="E50" s="29" t="s">
        <v>445</v>
      </c>
      <c r="F50" s="30">
        <v>0</v>
      </c>
      <c r="G50" s="71">
        <f>(9+Сладости!G78*0.25)</f>
        <v>129</v>
      </c>
      <c r="H50" s="33">
        <f t="shared" si="3"/>
        <v>0</v>
      </c>
      <c r="I50" s="34"/>
    </row>
    <row r="51" spans="1:9" s="53" customFormat="1" x14ac:dyDescent="0.25">
      <c r="A51" s="27" t="s">
        <v>422</v>
      </c>
      <c r="B51" s="105"/>
      <c r="C51" s="102"/>
      <c r="D51" s="23" t="s">
        <v>440</v>
      </c>
      <c r="E51" s="29" t="s">
        <v>445</v>
      </c>
      <c r="F51" s="30">
        <v>0</v>
      </c>
      <c r="G51" s="71">
        <f>(9+Сладости!G79*0.25)</f>
        <v>89</v>
      </c>
      <c r="H51" s="33">
        <f t="shared" si="3"/>
        <v>0</v>
      </c>
      <c r="I51" s="38"/>
    </row>
    <row r="52" spans="1:9" ht="15" customHeight="1" x14ac:dyDescent="0.25">
      <c r="A52" s="27" t="s">
        <v>423</v>
      </c>
      <c r="B52" s="105"/>
      <c r="C52" s="102"/>
      <c r="D52" s="23" t="s">
        <v>441</v>
      </c>
      <c r="E52" s="29" t="s">
        <v>445</v>
      </c>
      <c r="F52" s="30">
        <v>0</v>
      </c>
      <c r="G52" s="71">
        <f>(9+Сладости!G80*0.25)</f>
        <v>194</v>
      </c>
      <c r="H52" s="33">
        <f t="shared" si="3"/>
        <v>0</v>
      </c>
      <c r="I52" s="34"/>
    </row>
    <row r="53" spans="1:9" x14ac:dyDescent="0.25">
      <c r="A53" s="27" t="s">
        <v>424</v>
      </c>
      <c r="B53" s="105"/>
      <c r="C53" s="102"/>
      <c r="D53" s="23" t="s">
        <v>442</v>
      </c>
      <c r="E53" s="29" t="s">
        <v>445</v>
      </c>
      <c r="F53" s="30">
        <v>0</v>
      </c>
      <c r="G53" s="71">
        <f>(9+Сладости!G81*0.25)</f>
        <v>129</v>
      </c>
      <c r="H53" s="33">
        <f t="shared" si="3"/>
        <v>0</v>
      </c>
      <c r="I53" s="34"/>
    </row>
    <row r="54" spans="1:9" x14ac:dyDescent="0.25">
      <c r="A54" s="27" t="s">
        <v>425</v>
      </c>
      <c r="B54" s="106"/>
      <c r="C54" s="103"/>
      <c r="D54" s="23" t="s">
        <v>444</v>
      </c>
      <c r="E54" s="29" t="s">
        <v>445</v>
      </c>
      <c r="F54" s="30">
        <v>0</v>
      </c>
      <c r="G54" s="71">
        <f>(9+Сладости!G82*0.25)</f>
        <v>129</v>
      </c>
      <c r="H54" s="33">
        <f t="shared" si="3"/>
        <v>0</v>
      </c>
      <c r="I54" s="34"/>
    </row>
    <row r="55" spans="1:9" ht="15" customHeight="1" x14ac:dyDescent="0.25">
      <c r="A55" s="62"/>
      <c r="B55" s="63"/>
      <c r="C55" s="64"/>
      <c r="D55" s="65"/>
      <c r="E55" s="66"/>
      <c r="F55" s="67">
        <f>SUM(F36:F54)</f>
        <v>0</v>
      </c>
      <c r="G55" s="65"/>
      <c r="H55" s="68">
        <f>SUM(H36:H54)</f>
        <v>0</v>
      </c>
      <c r="I55" s="34"/>
    </row>
    <row r="56" spans="1:9" x14ac:dyDescent="0.25">
      <c r="A56" s="43" t="s">
        <v>491</v>
      </c>
      <c r="B56" s="81"/>
      <c r="C56" s="96" t="s">
        <v>468</v>
      </c>
      <c r="D56" s="28" t="s">
        <v>446</v>
      </c>
      <c r="E56" s="29" t="s">
        <v>445</v>
      </c>
      <c r="F56" s="30">
        <v>0</v>
      </c>
      <c r="G56" s="72">
        <f>(9+Орехи!$G$5*0.25)</f>
        <v>171.5</v>
      </c>
      <c r="H56" s="33">
        <f>G56*F56</f>
        <v>0</v>
      </c>
      <c r="I56" s="34"/>
    </row>
    <row r="57" spans="1:9" x14ac:dyDescent="0.25">
      <c r="A57" s="43" t="s">
        <v>492</v>
      </c>
      <c r="B57" s="81"/>
      <c r="C57" s="96"/>
      <c r="D57" s="28" t="s">
        <v>447</v>
      </c>
      <c r="E57" s="29" t="s">
        <v>445</v>
      </c>
      <c r="F57" s="30">
        <v>0</v>
      </c>
      <c r="G57" s="72">
        <f>(9+Орехи!$G$6*0.25)</f>
        <v>139</v>
      </c>
      <c r="H57" s="33">
        <f t="shared" ref="H57:H75" si="4">G57*F57</f>
        <v>0</v>
      </c>
      <c r="I57" s="34"/>
    </row>
    <row r="58" spans="1:9" x14ac:dyDescent="0.25">
      <c r="A58" s="43" t="s">
        <v>493</v>
      </c>
      <c r="B58" s="81"/>
      <c r="C58" s="96"/>
      <c r="D58" s="23" t="s">
        <v>448</v>
      </c>
      <c r="E58" s="29" t="s">
        <v>445</v>
      </c>
      <c r="F58" s="30">
        <v>0</v>
      </c>
      <c r="G58" s="72">
        <f>(9+Орехи!$G$7*0.25)</f>
        <v>256.5</v>
      </c>
      <c r="H58" s="33">
        <f t="shared" si="4"/>
        <v>0</v>
      </c>
      <c r="I58" s="34"/>
    </row>
    <row r="59" spans="1:9" x14ac:dyDescent="0.25">
      <c r="A59" s="43" t="s">
        <v>494</v>
      </c>
      <c r="B59" s="81"/>
      <c r="C59" s="96"/>
      <c r="D59" s="28" t="s">
        <v>450</v>
      </c>
      <c r="E59" s="29" t="s">
        <v>445</v>
      </c>
      <c r="F59" s="30">
        <v>0</v>
      </c>
      <c r="G59" s="72">
        <f>(9+Орехи!$G$8*0.25)</f>
        <v>306.5</v>
      </c>
      <c r="H59" s="33">
        <f t="shared" si="4"/>
        <v>0</v>
      </c>
      <c r="I59" s="34"/>
    </row>
    <row r="60" spans="1:9" x14ac:dyDescent="0.25">
      <c r="A60" s="43" t="s">
        <v>495</v>
      </c>
      <c r="B60" s="81"/>
      <c r="C60" s="96"/>
      <c r="D60" s="28" t="s">
        <v>449</v>
      </c>
      <c r="E60" s="29" t="s">
        <v>445</v>
      </c>
      <c r="F60" s="30">
        <v>0</v>
      </c>
      <c r="G60" s="72">
        <f>9+Орехи!$G$13*0.25</f>
        <v>176.5</v>
      </c>
      <c r="H60" s="33">
        <f t="shared" si="4"/>
        <v>0</v>
      </c>
      <c r="I60" s="34"/>
    </row>
    <row r="61" spans="1:9" x14ac:dyDescent="0.25">
      <c r="A61" s="43" t="s">
        <v>496</v>
      </c>
      <c r="B61" s="81"/>
      <c r="C61" s="96"/>
      <c r="D61" s="28" t="s">
        <v>451</v>
      </c>
      <c r="E61" s="29" t="s">
        <v>445</v>
      </c>
      <c r="F61" s="30">
        <v>0</v>
      </c>
      <c r="G61" s="72">
        <f>9+Орехи!$G$14*0.25</f>
        <v>456.5</v>
      </c>
      <c r="H61" s="33">
        <f t="shared" si="4"/>
        <v>0</v>
      </c>
      <c r="I61" s="34"/>
    </row>
    <row r="62" spans="1:9" x14ac:dyDescent="0.25">
      <c r="A62" s="43" t="s">
        <v>497</v>
      </c>
      <c r="B62" s="81"/>
      <c r="C62" s="96"/>
      <c r="D62" s="28" t="s">
        <v>452</v>
      </c>
      <c r="E62" s="29" t="s">
        <v>445</v>
      </c>
      <c r="F62" s="30">
        <v>0</v>
      </c>
      <c r="G62" s="72">
        <f>9+Орехи!$G$19*0.25</f>
        <v>184</v>
      </c>
      <c r="H62" s="33">
        <f t="shared" si="4"/>
        <v>0</v>
      </c>
      <c r="I62" s="34"/>
    </row>
    <row r="63" spans="1:9" x14ac:dyDescent="0.25">
      <c r="A63" s="43" t="s">
        <v>498</v>
      </c>
      <c r="B63" s="81"/>
      <c r="C63" s="96"/>
      <c r="D63" s="42" t="s">
        <v>453</v>
      </c>
      <c r="E63" s="29" t="s">
        <v>445</v>
      </c>
      <c r="F63" s="30">
        <v>0</v>
      </c>
      <c r="G63" s="72">
        <f>9+Орехи!$G$21*0.25</f>
        <v>171.5</v>
      </c>
      <c r="H63" s="33">
        <f t="shared" si="4"/>
        <v>0</v>
      </c>
      <c r="I63" s="34"/>
    </row>
    <row r="64" spans="1:9" s="53" customFormat="1" x14ac:dyDescent="0.25">
      <c r="A64" s="43" t="s">
        <v>499</v>
      </c>
      <c r="B64" s="81"/>
      <c r="C64" s="96"/>
      <c r="D64" s="28" t="s">
        <v>454</v>
      </c>
      <c r="E64" s="29" t="s">
        <v>445</v>
      </c>
      <c r="F64" s="30">
        <v>0</v>
      </c>
      <c r="G64" s="72">
        <f>9+Орехи!$G$22*0.25</f>
        <v>190.25</v>
      </c>
      <c r="H64" s="33">
        <f t="shared" si="4"/>
        <v>0</v>
      </c>
      <c r="I64" s="38"/>
    </row>
    <row r="65" spans="1:9" x14ac:dyDescent="0.25">
      <c r="A65" s="43" t="s">
        <v>500</v>
      </c>
      <c r="B65" s="81"/>
      <c r="C65" s="96"/>
      <c r="D65" s="42" t="s">
        <v>464</v>
      </c>
      <c r="E65" s="29" t="s">
        <v>445</v>
      </c>
      <c r="F65" s="30">
        <v>0</v>
      </c>
      <c r="G65" s="72">
        <f>9+Орехи!$G$23*0.2</f>
        <v>151</v>
      </c>
      <c r="H65" s="33">
        <f t="shared" si="4"/>
        <v>0</v>
      </c>
      <c r="I65" s="34"/>
    </row>
    <row r="66" spans="1:9" x14ac:dyDescent="0.25">
      <c r="A66" s="43" t="s">
        <v>501</v>
      </c>
      <c r="B66" s="81"/>
      <c r="C66" s="96"/>
      <c r="D66" s="28" t="s">
        <v>465</v>
      </c>
      <c r="E66" s="29" t="s">
        <v>445</v>
      </c>
      <c r="F66" s="30">
        <v>0</v>
      </c>
      <c r="G66" s="72">
        <f>9+Орехи!$G$24*0.2</f>
        <v>154</v>
      </c>
      <c r="H66" s="33">
        <f t="shared" si="4"/>
        <v>0</v>
      </c>
      <c r="I66" s="34"/>
    </row>
    <row r="67" spans="1:9" x14ac:dyDescent="0.25">
      <c r="A67" s="43" t="s">
        <v>502</v>
      </c>
      <c r="B67" s="81"/>
      <c r="C67" s="96"/>
      <c r="D67" s="42" t="s">
        <v>455</v>
      </c>
      <c r="E67" s="29" t="s">
        <v>445</v>
      </c>
      <c r="F67" s="30">
        <v>0</v>
      </c>
      <c r="G67" s="72">
        <f>9+Орехи!$G$30*0.25</f>
        <v>164</v>
      </c>
      <c r="H67" s="33">
        <f t="shared" si="4"/>
        <v>0</v>
      </c>
      <c r="I67" s="34"/>
    </row>
    <row r="68" spans="1:9" x14ac:dyDescent="0.25">
      <c r="A68" s="43" t="s">
        <v>503</v>
      </c>
      <c r="B68" s="81"/>
      <c r="C68" s="96"/>
      <c r="D68" s="42" t="s">
        <v>456</v>
      </c>
      <c r="E68" s="29" t="s">
        <v>445</v>
      </c>
      <c r="F68" s="30">
        <v>0</v>
      </c>
      <c r="G68" s="72">
        <f>9+Орехи!$G$31*0.25</f>
        <v>169</v>
      </c>
      <c r="H68" s="33">
        <f t="shared" si="4"/>
        <v>0</v>
      </c>
      <c r="I68" s="34"/>
    </row>
    <row r="69" spans="1:9" x14ac:dyDescent="0.25">
      <c r="A69" s="43" t="s">
        <v>504</v>
      </c>
      <c r="B69" s="81"/>
      <c r="C69" s="96"/>
      <c r="D69" s="42" t="s">
        <v>457</v>
      </c>
      <c r="E69" s="29" t="s">
        <v>445</v>
      </c>
      <c r="F69" s="30">
        <v>0</v>
      </c>
      <c r="G69" s="72">
        <f>9+Орехи!$G$36*0.25</f>
        <v>246.5</v>
      </c>
      <c r="H69" s="33">
        <f t="shared" si="4"/>
        <v>0</v>
      </c>
      <c r="I69" s="34"/>
    </row>
    <row r="70" spans="1:9" x14ac:dyDescent="0.25">
      <c r="A70" s="43" t="s">
        <v>505</v>
      </c>
      <c r="B70" s="81"/>
      <c r="C70" s="96"/>
      <c r="D70" s="42" t="s">
        <v>458</v>
      </c>
      <c r="E70" s="29" t="s">
        <v>445</v>
      </c>
      <c r="F70" s="30">
        <v>0</v>
      </c>
      <c r="G70" s="72">
        <f>Орехи!$G$39*0.25+9</f>
        <v>244</v>
      </c>
      <c r="H70" s="33">
        <f t="shared" si="4"/>
        <v>0</v>
      </c>
      <c r="I70" s="34"/>
    </row>
    <row r="71" spans="1:9" x14ac:dyDescent="0.25">
      <c r="A71" s="43" t="s">
        <v>506</v>
      </c>
      <c r="B71" s="81"/>
      <c r="C71" s="96"/>
      <c r="D71" s="28" t="s">
        <v>459</v>
      </c>
      <c r="E71" s="29" t="s">
        <v>445</v>
      </c>
      <c r="F71" s="30">
        <v>0</v>
      </c>
      <c r="G71" s="72">
        <f>9+0.25*Орехи!$G$53</f>
        <v>206.5</v>
      </c>
      <c r="H71" s="33">
        <f t="shared" si="4"/>
        <v>0</v>
      </c>
      <c r="I71" s="34"/>
    </row>
    <row r="72" spans="1:9" x14ac:dyDescent="0.25">
      <c r="A72" s="43" t="s">
        <v>507</v>
      </c>
      <c r="B72" s="81"/>
      <c r="C72" s="96"/>
      <c r="D72" s="28" t="s">
        <v>460</v>
      </c>
      <c r="E72" s="29" t="s">
        <v>445</v>
      </c>
      <c r="F72" s="30">
        <v>0</v>
      </c>
      <c r="G72" s="72">
        <f>9+0.25*Орехи!$G$54</f>
        <v>254</v>
      </c>
      <c r="H72" s="33">
        <f t="shared" si="4"/>
        <v>0</v>
      </c>
      <c r="I72" s="34"/>
    </row>
    <row r="73" spans="1:9" x14ac:dyDescent="0.25">
      <c r="A73" s="43" t="s">
        <v>508</v>
      </c>
      <c r="B73" s="81"/>
      <c r="C73" s="96"/>
      <c r="D73" s="28" t="s">
        <v>461</v>
      </c>
      <c r="E73" s="29" t="s">
        <v>445</v>
      </c>
      <c r="F73" s="30">
        <v>0</v>
      </c>
      <c r="G73" s="72">
        <f>9+0.25*Орехи!$G$55</f>
        <v>264</v>
      </c>
      <c r="H73" s="33">
        <f t="shared" si="4"/>
        <v>0</v>
      </c>
      <c r="I73" s="34"/>
    </row>
    <row r="74" spans="1:9" x14ac:dyDescent="0.25">
      <c r="A74" s="43" t="s">
        <v>509</v>
      </c>
      <c r="B74" s="81"/>
      <c r="C74" s="96"/>
      <c r="D74" s="28" t="s">
        <v>462</v>
      </c>
      <c r="E74" s="29" t="s">
        <v>445</v>
      </c>
      <c r="F74" s="30">
        <v>0</v>
      </c>
      <c r="G74" s="72">
        <f>9+0.25*Орехи!$G$59</f>
        <v>406.5</v>
      </c>
      <c r="H74" s="33">
        <f t="shared" si="4"/>
        <v>0</v>
      </c>
      <c r="I74" s="34"/>
    </row>
    <row r="75" spans="1:9" x14ac:dyDescent="0.25">
      <c r="A75" s="43" t="s">
        <v>510</v>
      </c>
      <c r="B75" s="81"/>
      <c r="C75" s="96"/>
      <c r="D75" s="28" t="s">
        <v>463</v>
      </c>
      <c r="E75" s="29" t="s">
        <v>445</v>
      </c>
      <c r="F75" s="30">
        <v>0</v>
      </c>
      <c r="G75" s="72">
        <f>9+0.25*Орехи!$G$63</f>
        <v>429</v>
      </c>
      <c r="H75" s="33">
        <f t="shared" si="4"/>
        <v>0</v>
      </c>
      <c r="I75" s="34"/>
    </row>
    <row r="76" spans="1:9" s="69" customFormat="1" x14ac:dyDescent="0.25">
      <c r="A76" s="62"/>
      <c r="B76" s="63"/>
      <c r="C76" s="64"/>
      <c r="D76" s="65"/>
      <c r="E76" s="66"/>
      <c r="F76" s="67">
        <f>SUM(F56:F75)</f>
        <v>0</v>
      </c>
      <c r="G76" s="65"/>
      <c r="H76" s="68">
        <f>SUM(H56:H75)</f>
        <v>0</v>
      </c>
      <c r="I76" s="34"/>
    </row>
    <row r="77" spans="1:9" x14ac:dyDescent="0.25">
      <c r="A77" s="43" t="s">
        <v>511</v>
      </c>
      <c r="B77" s="81"/>
      <c r="C77" s="96" t="s">
        <v>467</v>
      </c>
      <c r="D77" s="28" t="s">
        <v>469</v>
      </c>
      <c r="E77" s="29" t="s">
        <v>489</v>
      </c>
      <c r="F77" s="30">
        <v>0</v>
      </c>
      <c r="G77" s="72">
        <f>(9+Орехи!$G$5*0.08)</f>
        <v>61</v>
      </c>
      <c r="H77" s="33">
        <f>G77*F77</f>
        <v>0</v>
      </c>
    </row>
    <row r="78" spans="1:9" x14ac:dyDescent="0.25">
      <c r="A78" s="43" t="s">
        <v>512</v>
      </c>
      <c r="B78" s="81"/>
      <c r="C78" s="96"/>
      <c r="D78" s="28" t="s">
        <v>470</v>
      </c>
      <c r="E78" s="29" t="s">
        <v>489</v>
      </c>
      <c r="F78" s="30">
        <v>0</v>
      </c>
      <c r="G78" s="72">
        <f>(9+Орехи!$G$6*0.08)</f>
        <v>50.6</v>
      </c>
      <c r="H78" s="33">
        <f t="shared" ref="H78:H96" si="5">G78*F78</f>
        <v>0</v>
      </c>
    </row>
    <row r="79" spans="1:9" x14ac:dyDescent="0.25">
      <c r="A79" s="43" t="s">
        <v>513</v>
      </c>
      <c r="B79" s="81"/>
      <c r="C79" s="96"/>
      <c r="D79" s="23" t="s">
        <v>471</v>
      </c>
      <c r="E79" s="29" t="s">
        <v>489</v>
      </c>
      <c r="F79" s="30">
        <v>0</v>
      </c>
      <c r="G79" s="72">
        <f>(9+Орехи!$G$7*0.08)</f>
        <v>88.2</v>
      </c>
      <c r="H79" s="33">
        <f t="shared" si="5"/>
        <v>0</v>
      </c>
    </row>
    <row r="80" spans="1:9" x14ac:dyDescent="0.25">
      <c r="A80" s="43" t="s">
        <v>514</v>
      </c>
      <c r="B80" s="81"/>
      <c r="C80" s="96"/>
      <c r="D80" s="28" t="s">
        <v>472</v>
      </c>
      <c r="E80" s="29" t="s">
        <v>489</v>
      </c>
      <c r="F80" s="30">
        <v>0</v>
      </c>
      <c r="G80" s="72">
        <f>(9+Орехи!$G$8*0.08)</f>
        <v>104.2</v>
      </c>
      <c r="H80" s="33">
        <f t="shared" si="5"/>
        <v>0</v>
      </c>
    </row>
    <row r="81" spans="1:8" x14ac:dyDescent="0.25">
      <c r="A81" s="43" t="s">
        <v>515</v>
      </c>
      <c r="B81" s="81"/>
      <c r="C81" s="96"/>
      <c r="D81" s="28" t="s">
        <v>473</v>
      </c>
      <c r="E81" s="29" t="s">
        <v>489</v>
      </c>
      <c r="F81" s="30">
        <v>0</v>
      </c>
      <c r="G81" s="72">
        <f>9+Орехи!$G$13*0.08</f>
        <v>62.6</v>
      </c>
      <c r="H81" s="33">
        <f t="shared" si="5"/>
        <v>0</v>
      </c>
    </row>
    <row r="82" spans="1:8" x14ac:dyDescent="0.25">
      <c r="A82" s="43" t="s">
        <v>516</v>
      </c>
      <c r="B82" s="81"/>
      <c r="C82" s="96"/>
      <c r="D82" s="28" t="s">
        <v>474</v>
      </c>
      <c r="E82" s="29" t="s">
        <v>489</v>
      </c>
      <c r="F82" s="30">
        <v>0</v>
      </c>
      <c r="G82" s="72">
        <f>9+Орехи!$G$14*0.08</f>
        <v>152.20000000000002</v>
      </c>
      <c r="H82" s="33">
        <f t="shared" si="5"/>
        <v>0</v>
      </c>
    </row>
    <row r="83" spans="1:8" x14ac:dyDescent="0.25">
      <c r="A83" s="43" t="s">
        <v>517</v>
      </c>
      <c r="B83" s="81"/>
      <c r="C83" s="96"/>
      <c r="D83" s="28" t="s">
        <v>475</v>
      </c>
      <c r="E83" s="29" t="s">
        <v>489</v>
      </c>
      <c r="F83" s="30">
        <v>0</v>
      </c>
      <c r="G83" s="72">
        <f>9+Орехи!$G$19*0.08</f>
        <v>65</v>
      </c>
      <c r="H83" s="33">
        <f t="shared" si="5"/>
        <v>0</v>
      </c>
    </row>
    <row r="84" spans="1:8" x14ac:dyDescent="0.25">
      <c r="A84" s="43" t="s">
        <v>518</v>
      </c>
      <c r="B84" s="81"/>
      <c r="C84" s="96"/>
      <c r="D84" s="42" t="s">
        <v>476</v>
      </c>
      <c r="E84" s="29" t="s">
        <v>489</v>
      </c>
      <c r="F84" s="30">
        <v>0</v>
      </c>
      <c r="G84" s="72">
        <f>9+Орехи!$G$21*0.08</f>
        <v>61</v>
      </c>
      <c r="H84" s="33">
        <f t="shared" si="5"/>
        <v>0</v>
      </c>
    </row>
    <row r="85" spans="1:8" x14ac:dyDescent="0.25">
      <c r="A85" s="43" t="s">
        <v>519</v>
      </c>
      <c r="B85" s="81"/>
      <c r="C85" s="96"/>
      <c r="D85" s="28" t="s">
        <v>477</v>
      </c>
      <c r="E85" s="29" t="s">
        <v>489</v>
      </c>
      <c r="F85" s="30">
        <v>0</v>
      </c>
      <c r="G85" s="72">
        <f>9+Орехи!$G$22*0.08</f>
        <v>67</v>
      </c>
      <c r="H85" s="33">
        <f t="shared" si="5"/>
        <v>0</v>
      </c>
    </row>
    <row r="86" spans="1:8" x14ac:dyDescent="0.25">
      <c r="A86" s="43" t="s">
        <v>520</v>
      </c>
      <c r="B86" s="81"/>
      <c r="C86" s="96"/>
      <c r="D86" s="42" t="s">
        <v>478</v>
      </c>
      <c r="E86" s="29" t="s">
        <v>489</v>
      </c>
      <c r="F86" s="30">
        <v>0</v>
      </c>
      <c r="G86" s="72">
        <f>9+Орехи!$G$23*0.08</f>
        <v>65.800000000000011</v>
      </c>
      <c r="H86" s="33">
        <f t="shared" si="5"/>
        <v>0</v>
      </c>
    </row>
    <row r="87" spans="1:8" x14ac:dyDescent="0.25">
      <c r="A87" s="43" t="s">
        <v>521</v>
      </c>
      <c r="B87" s="81"/>
      <c r="C87" s="96"/>
      <c r="D87" s="28" t="s">
        <v>479</v>
      </c>
      <c r="E87" s="29" t="s">
        <v>489</v>
      </c>
      <c r="F87" s="30">
        <v>0</v>
      </c>
      <c r="G87" s="72">
        <f>9+Орехи!$G$24*0.08</f>
        <v>67</v>
      </c>
      <c r="H87" s="33">
        <f t="shared" si="5"/>
        <v>0</v>
      </c>
    </row>
    <row r="88" spans="1:8" x14ac:dyDescent="0.25">
      <c r="A88" s="43" t="s">
        <v>522</v>
      </c>
      <c r="B88" s="81"/>
      <c r="C88" s="96"/>
      <c r="D88" s="42" t="s">
        <v>480</v>
      </c>
      <c r="E88" s="29" t="s">
        <v>489</v>
      </c>
      <c r="F88" s="30">
        <v>0</v>
      </c>
      <c r="G88" s="72">
        <f>9+Орехи!$G$30*0.08</f>
        <v>58.6</v>
      </c>
      <c r="H88" s="33">
        <f t="shared" si="5"/>
        <v>0</v>
      </c>
    </row>
    <row r="89" spans="1:8" x14ac:dyDescent="0.25">
      <c r="A89" s="43" t="s">
        <v>523</v>
      </c>
      <c r="B89" s="81"/>
      <c r="C89" s="96"/>
      <c r="D89" s="42" t="s">
        <v>481</v>
      </c>
      <c r="E89" s="29" t="s">
        <v>489</v>
      </c>
      <c r="F89" s="30">
        <v>0</v>
      </c>
      <c r="G89" s="72">
        <f>9+Орехи!$G$31*0.08</f>
        <v>60.2</v>
      </c>
      <c r="H89" s="33">
        <f t="shared" si="5"/>
        <v>0</v>
      </c>
    </row>
    <row r="90" spans="1:8" x14ac:dyDescent="0.25">
      <c r="A90" s="43" t="s">
        <v>524</v>
      </c>
      <c r="B90" s="81"/>
      <c r="C90" s="96"/>
      <c r="D90" s="42" t="s">
        <v>482</v>
      </c>
      <c r="E90" s="29" t="s">
        <v>489</v>
      </c>
      <c r="F90" s="30">
        <v>0</v>
      </c>
      <c r="G90" s="72">
        <f>9+Орехи!$G$36*0.08</f>
        <v>85</v>
      </c>
      <c r="H90" s="33">
        <f t="shared" si="5"/>
        <v>0</v>
      </c>
    </row>
    <row r="91" spans="1:8" x14ac:dyDescent="0.25">
      <c r="A91" s="43" t="s">
        <v>525</v>
      </c>
      <c r="B91" s="81"/>
      <c r="C91" s="96"/>
      <c r="D91" s="42" t="s">
        <v>483</v>
      </c>
      <c r="E91" s="29" t="s">
        <v>489</v>
      </c>
      <c r="F91" s="30">
        <v>0</v>
      </c>
      <c r="G91" s="72">
        <f>Орехи!$G$39*0.08+9</f>
        <v>84.2</v>
      </c>
      <c r="H91" s="33">
        <f t="shared" si="5"/>
        <v>0</v>
      </c>
    </row>
    <row r="92" spans="1:8" x14ac:dyDescent="0.25">
      <c r="A92" s="43" t="s">
        <v>526</v>
      </c>
      <c r="B92" s="81"/>
      <c r="C92" s="96"/>
      <c r="D92" s="28" t="s">
        <v>484</v>
      </c>
      <c r="E92" s="29" t="s">
        <v>489</v>
      </c>
      <c r="F92" s="30">
        <v>0</v>
      </c>
      <c r="G92" s="72">
        <f>9+0.08*Орехи!$G$53</f>
        <v>72.2</v>
      </c>
      <c r="H92" s="33">
        <f t="shared" si="5"/>
        <v>0</v>
      </c>
    </row>
    <row r="93" spans="1:8" x14ac:dyDescent="0.25">
      <c r="A93" s="43" t="s">
        <v>527</v>
      </c>
      <c r="B93" s="81"/>
      <c r="C93" s="96"/>
      <c r="D93" s="28" t="s">
        <v>485</v>
      </c>
      <c r="E93" s="29" t="s">
        <v>489</v>
      </c>
      <c r="F93" s="30">
        <v>0</v>
      </c>
      <c r="G93" s="72">
        <f>9+0.08*Орехи!$G$54</f>
        <v>87.4</v>
      </c>
      <c r="H93" s="33">
        <f t="shared" si="5"/>
        <v>0</v>
      </c>
    </row>
    <row r="94" spans="1:8" x14ac:dyDescent="0.25">
      <c r="A94" s="43" t="s">
        <v>528</v>
      </c>
      <c r="B94" s="81"/>
      <c r="C94" s="96"/>
      <c r="D94" s="28" t="s">
        <v>486</v>
      </c>
      <c r="E94" s="29" t="s">
        <v>489</v>
      </c>
      <c r="F94" s="30">
        <v>0</v>
      </c>
      <c r="G94" s="72">
        <f>9+0.08*Орехи!$G$55</f>
        <v>90.600000000000009</v>
      </c>
      <c r="H94" s="33">
        <f t="shared" si="5"/>
        <v>0</v>
      </c>
    </row>
    <row r="95" spans="1:8" x14ac:dyDescent="0.25">
      <c r="A95" s="43" t="s">
        <v>529</v>
      </c>
      <c r="B95" s="81"/>
      <c r="C95" s="96"/>
      <c r="D95" s="28" t="s">
        <v>487</v>
      </c>
      <c r="E95" s="29" t="s">
        <v>489</v>
      </c>
      <c r="F95" s="30">
        <v>0</v>
      </c>
      <c r="G95" s="72">
        <f>9+0.08*Орехи!$G$59</f>
        <v>136.19999999999999</v>
      </c>
      <c r="H95" s="33">
        <f t="shared" si="5"/>
        <v>0</v>
      </c>
    </row>
    <row r="96" spans="1:8" x14ac:dyDescent="0.25">
      <c r="A96" s="43" t="s">
        <v>530</v>
      </c>
      <c r="B96" s="81"/>
      <c r="C96" s="96"/>
      <c r="D96" s="28" t="s">
        <v>488</v>
      </c>
      <c r="E96" s="29" t="s">
        <v>489</v>
      </c>
      <c r="F96" s="30">
        <v>0</v>
      </c>
      <c r="G96" s="72">
        <f>9+0.08*Орехи!$G$63</f>
        <v>143.4</v>
      </c>
      <c r="H96" s="33">
        <f t="shared" si="5"/>
        <v>0</v>
      </c>
    </row>
    <row r="97" spans="1:8" x14ac:dyDescent="0.25">
      <c r="A97" s="62"/>
      <c r="B97" s="63"/>
      <c r="C97" s="64"/>
      <c r="D97" s="65"/>
      <c r="E97" s="66"/>
      <c r="F97" s="67">
        <f>SUM(F77:F96)</f>
        <v>0</v>
      </c>
      <c r="G97" s="65"/>
      <c r="H97" s="68">
        <f>SUM(H77:H96)</f>
        <v>0</v>
      </c>
    </row>
  </sheetData>
  <mergeCells count="35">
    <mergeCell ref="G3:H3"/>
    <mergeCell ref="G2:H2"/>
    <mergeCell ref="H12:H18"/>
    <mergeCell ref="H19:H25"/>
    <mergeCell ref="F12:F18"/>
    <mergeCell ref="G12:G18"/>
    <mergeCell ref="F19:F25"/>
    <mergeCell ref="G19:G25"/>
    <mergeCell ref="C27:C34"/>
    <mergeCell ref="C12:C18"/>
    <mergeCell ref="C19:C25"/>
    <mergeCell ref="B12:B18"/>
    <mergeCell ref="B19:B25"/>
    <mergeCell ref="A12:A18"/>
    <mergeCell ref="D12:D18"/>
    <mergeCell ref="E12:E18"/>
    <mergeCell ref="A19:A25"/>
    <mergeCell ref="D19:D25"/>
    <mergeCell ref="E19:E25"/>
    <mergeCell ref="B77:B96"/>
    <mergeCell ref="C77:C96"/>
    <mergeCell ref="A1:F3"/>
    <mergeCell ref="I3:I4"/>
    <mergeCell ref="B56:B75"/>
    <mergeCell ref="C56:C75"/>
    <mergeCell ref="C36:C54"/>
    <mergeCell ref="B36:B54"/>
    <mergeCell ref="A5:A11"/>
    <mergeCell ref="B5:B11"/>
    <mergeCell ref="C5:C11"/>
    <mergeCell ref="D5:D11"/>
    <mergeCell ref="E5:E11"/>
    <mergeCell ref="F5:F11"/>
    <mergeCell ref="G5:G11"/>
    <mergeCell ref="H5:H1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14"/>
  <sheetViews>
    <sheetView workbookViewId="0">
      <selection activeCell="B9" sqref="B9"/>
    </sheetView>
  </sheetViews>
  <sheetFormatPr defaultRowHeight="15" x14ac:dyDescent="0.25"/>
  <cols>
    <col min="1" max="1" width="28.5703125" bestFit="1" customWidth="1"/>
    <col min="2" max="2" width="102" bestFit="1" customWidth="1"/>
    <col min="3" max="3" width="10.140625" bestFit="1" customWidth="1"/>
  </cols>
  <sheetData>
    <row r="1" spans="1:2" ht="18.75" x14ac:dyDescent="0.3">
      <c r="A1" s="129" t="s">
        <v>339</v>
      </c>
      <c r="B1" s="129"/>
    </row>
    <row r="2" spans="1:2" ht="30" customHeight="1" x14ac:dyDescent="0.3">
      <c r="A2" s="17" t="s">
        <v>340</v>
      </c>
      <c r="B2" s="18" t="s">
        <v>341</v>
      </c>
    </row>
    <row r="3" spans="1:2" ht="30" customHeight="1" x14ac:dyDescent="0.3">
      <c r="A3" s="17" t="s">
        <v>342</v>
      </c>
      <c r="B3" s="18" t="s">
        <v>343</v>
      </c>
    </row>
    <row r="4" spans="1:2" ht="30" customHeight="1" x14ac:dyDescent="0.3">
      <c r="A4" s="17" t="s">
        <v>344</v>
      </c>
      <c r="B4" s="18" t="s">
        <v>346</v>
      </c>
    </row>
    <row r="5" spans="1:2" ht="30" customHeight="1" x14ac:dyDescent="0.3">
      <c r="A5" s="17" t="s">
        <v>345</v>
      </c>
      <c r="B5" s="18" t="s">
        <v>347</v>
      </c>
    </row>
    <row r="6" spans="1:2" ht="30" customHeight="1" x14ac:dyDescent="0.3">
      <c r="A6" s="17" t="s">
        <v>348</v>
      </c>
      <c r="B6" s="22" t="s">
        <v>349</v>
      </c>
    </row>
    <row r="7" spans="1:2" ht="30" customHeight="1" x14ac:dyDescent="0.3">
      <c r="A7" s="17" t="s">
        <v>350</v>
      </c>
      <c r="B7" s="18">
        <v>6670437478</v>
      </c>
    </row>
    <row r="8" spans="1:2" ht="30" customHeight="1" x14ac:dyDescent="0.3">
      <c r="A8" s="17" t="s">
        <v>351</v>
      </c>
      <c r="B8" s="18">
        <v>667001001</v>
      </c>
    </row>
    <row r="9" spans="1:2" ht="30" customHeight="1" x14ac:dyDescent="0.3">
      <c r="A9" s="17" t="s">
        <v>352</v>
      </c>
      <c r="B9" s="19">
        <v>1169658062144</v>
      </c>
    </row>
    <row r="10" spans="1:2" ht="30" customHeight="1" x14ac:dyDescent="0.3">
      <c r="A10" s="17" t="s">
        <v>353</v>
      </c>
      <c r="B10" s="18" t="s">
        <v>354</v>
      </c>
    </row>
    <row r="11" spans="1:2" ht="30" customHeight="1" x14ac:dyDescent="0.3">
      <c r="A11" s="17" t="s">
        <v>355</v>
      </c>
      <c r="B11" s="21" t="s">
        <v>356</v>
      </c>
    </row>
    <row r="12" spans="1:2" ht="30" customHeight="1" x14ac:dyDescent="0.3">
      <c r="A12" s="17" t="s">
        <v>357</v>
      </c>
      <c r="B12" s="18">
        <v>46577674</v>
      </c>
    </row>
    <row r="13" spans="1:2" ht="30" customHeight="1" x14ac:dyDescent="0.3">
      <c r="A13" s="17" t="s">
        <v>358</v>
      </c>
      <c r="B13" s="18" t="s">
        <v>359</v>
      </c>
    </row>
    <row r="14" spans="1:2" ht="30" customHeight="1" x14ac:dyDescent="0.3">
      <c r="A14" s="17" t="s">
        <v>360</v>
      </c>
      <c r="B14" s="22" t="s">
        <v>361</v>
      </c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Технический лист</vt:lpstr>
      <vt:lpstr>Орехи</vt:lpstr>
      <vt:lpstr>Сухофрукты</vt:lpstr>
      <vt:lpstr>Специи и приправы</vt:lpstr>
      <vt:lpstr>Сладости</vt:lpstr>
      <vt:lpstr>Чай-Кофе</vt:lpstr>
      <vt:lpstr>Фасованная продукция</vt:lpstr>
      <vt:lpstr>Реквизиты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</dc:creator>
  <cp:lastModifiedBy>Михаил</cp:lastModifiedBy>
  <dcterms:created xsi:type="dcterms:W3CDTF">2018-05-23T06:35:49Z</dcterms:created>
  <dcterms:modified xsi:type="dcterms:W3CDTF">2018-11-29T12:31:43Z</dcterms:modified>
</cp:coreProperties>
</file>